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M:\J Parcs &amp; Jardins - Clotures\7 Gestion commerciale\PACK-BIODIVERSITE\"/>
    </mc:Choice>
  </mc:AlternateContent>
  <xr:revisionPtr revIDLastSave="0" documentId="13_ncr:1_{703F88E9-58AF-4F16-9C6E-0DADAD34D68D}" xr6:coauthVersionLast="47" xr6:coauthVersionMax="47" xr10:uidLastSave="{00000000-0000-0000-0000-000000000000}"/>
  <bookViews>
    <workbookView xWindow="28680" yWindow="-120" windowWidth="29040" windowHeight="15720" xr2:uid="{911857A6-12C4-4D98-BC96-437602DDA103}"/>
  </bookViews>
  <sheets>
    <sheet name="Feuil1" sheetId="1" r:id="rId1"/>
  </sheets>
  <definedNames>
    <definedName name="_xlnm.Print_Area" localSheetId="0">Feuil1!$A$1:$O$155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1" l="1"/>
  <c r="O22" i="1"/>
  <c r="M22" i="1"/>
  <c r="M21" i="1"/>
  <c r="O21" i="1"/>
  <c r="M18" i="1"/>
  <c r="M20" i="1"/>
  <c r="M23" i="1"/>
  <c r="M24" i="1"/>
  <c r="M25" i="1"/>
  <c r="M26" i="1"/>
  <c r="M27" i="1"/>
  <c r="M28" i="1"/>
  <c r="M29" i="1"/>
  <c r="M30" i="1"/>
  <c r="M31" i="1"/>
  <c r="M32" i="1"/>
  <c r="M33" i="1"/>
  <c r="M34" i="1"/>
  <c r="M35" i="1"/>
  <c r="M36" i="1"/>
  <c r="M37" i="1"/>
  <c r="M38" i="1"/>
  <c r="M39" i="1"/>
  <c r="M40" i="1"/>
  <c r="M41" i="1"/>
  <c r="M42" i="1"/>
  <c r="M43" i="1"/>
  <c r="M44" i="1"/>
  <c r="M45" i="1"/>
  <c r="M46" i="1"/>
  <c r="M47" i="1"/>
  <c r="M48" i="1"/>
  <c r="M49" i="1"/>
  <c r="E72" i="1"/>
  <c r="E71" i="1"/>
  <c r="E69" i="1"/>
  <c r="K17" i="1" l="1"/>
  <c r="F62" i="1" s="1"/>
  <c r="M19" i="1"/>
  <c r="O54" i="1"/>
  <c r="C56" i="1"/>
  <c r="K50" i="1"/>
  <c r="F63" i="1" s="1"/>
  <c r="F64" i="1" s="1"/>
  <c r="O49" i="1"/>
  <c r="O48" i="1"/>
  <c r="O47" i="1"/>
  <c r="O46" i="1"/>
  <c r="O45" i="1"/>
  <c r="O44" i="1"/>
  <c r="O43" i="1"/>
  <c r="O42" i="1"/>
  <c r="O41" i="1"/>
  <c r="O40" i="1"/>
  <c r="O39" i="1"/>
  <c r="O38" i="1"/>
  <c r="O37" i="1"/>
  <c r="O36" i="1"/>
  <c r="O35" i="1"/>
  <c r="O34" i="1"/>
  <c r="O33" i="1"/>
  <c r="O32" i="1"/>
  <c r="O31" i="1"/>
  <c r="O30" i="1"/>
  <c r="O29" i="1"/>
  <c r="O28" i="1"/>
  <c r="O27" i="1"/>
  <c r="O26" i="1"/>
  <c r="O25" i="1"/>
  <c r="O24" i="1"/>
  <c r="O23" i="1"/>
  <c r="O20" i="1"/>
  <c r="O19" i="1"/>
  <c r="O18" i="1"/>
  <c r="N22" i="1" l="1"/>
  <c r="N21" i="1"/>
  <c r="O50" i="1"/>
  <c r="O55" i="1"/>
  <c r="O57" i="1"/>
  <c r="F60" i="1" l="1"/>
  <c r="N47" i="1"/>
  <c r="N43" i="1"/>
  <c r="N39" i="1"/>
  <c r="N36" i="1"/>
  <c r="N32" i="1"/>
  <c r="N28" i="1"/>
  <c r="N24" i="1"/>
  <c r="N18" i="1"/>
  <c r="N46" i="1"/>
  <c r="N42" i="1"/>
  <c r="N38" i="1"/>
  <c r="N35" i="1"/>
  <c r="N31" i="1"/>
  <c r="N23" i="1"/>
  <c r="N48" i="1"/>
  <c r="N44" i="1"/>
  <c r="N40" i="1"/>
  <c r="N33" i="1"/>
  <c r="N29" i="1"/>
  <c r="N25" i="1"/>
  <c r="N19" i="1"/>
  <c r="N27" i="1"/>
  <c r="N49" i="1"/>
  <c r="N45" i="1"/>
  <c r="N41" i="1"/>
  <c r="N37" i="1"/>
  <c r="N34" i="1"/>
  <c r="N30" i="1"/>
  <c r="N26" i="1"/>
  <c r="N20" i="1"/>
  <c r="N50" i="1" l="1"/>
  <c r="N1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4" authorId="0" shapeId="0" xr:uid="{AE719F57-1DFA-4C7E-90D2-82E7B84CCE29}">
      <text>
        <r>
          <rPr>
            <b/>
            <sz val="9"/>
            <color indexed="81"/>
            <rFont val="Tahoma"/>
            <family val="2"/>
          </rPr>
          <t>Coordonnées</t>
        </r>
        <r>
          <rPr>
            <sz val="9"/>
            <color indexed="81"/>
            <rFont val="Tahoma"/>
            <family val="2"/>
          </rPr>
          <t xml:space="preserve"> : les informations sont à introduire sur la page de présentation. Merci
</t>
        </r>
      </text>
    </comment>
    <comment ref="H16" authorId="0" shapeId="0" xr:uid="{B7F0FCB7-A4D4-49C6-ADBD-0ED6AC1657B2}">
      <text>
        <r>
          <rPr>
            <b/>
            <sz val="9"/>
            <color indexed="81"/>
            <rFont val="Tahoma"/>
            <family val="2"/>
          </rPr>
          <t xml:space="preserve">HJ </t>
        </r>
        <r>
          <rPr>
            <sz val="9"/>
            <color indexed="81"/>
            <rFont val="Tahoma"/>
            <family val="2"/>
          </rPr>
          <t>: arbre à haut jet</t>
        </r>
      </text>
    </comment>
    <comment ref="I16" authorId="0" shapeId="0" xr:uid="{68C8AA6C-18AD-4C5A-ACD2-45B975790072}">
      <text>
        <r>
          <rPr>
            <b/>
            <sz val="9"/>
            <color indexed="81"/>
            <rFont val="Tahoma"/>
            <family val="2"/>
          </rPr>
          <t xml:space="preserve">NE </t>
        </r>
        <r>
          <rPr>
            <sz val="9"/>
            <color indexed="81"/>
            <rFont val="Tahoma"/>
            <family val="2"/>
          </rPr>
          <t xml:space="preserve">: espèce non entomophile
</t>
        </r>
      </text>
    </comment>
  </commentList>
</comments>
</file>

<file path=xl/sharedStrings.xml><?xml version="1.0" encoding="utf-8"?>
<sst xmlns="http://schemas.openxmlformats.org/spreadsheetml/2006/main" count="175" uniqueCount="136">
  <si>
    <t>Bon de commande (devis) - Haie biodiversité</t>
  </si>
  <si>
    <t xml:space="preserve">Nom : </t>
  </si>
  <si>
    <t xml:space="preserve">Prénom : </t>
  </si>
  <si>
    <t xml:space="preserve">Adresse de facturation : </t>
  </si>
  <si>
    <t>Assujettissement à la TVA :</t>
  </si>
  <si>
    <t>Numéro de TVA :</t>
  </si>
  <si>
    <t>Adresse de plantation :</t>
  </si>
  <si>
    <t>GSM :</t>
  </si>
  <si>
    <t xml:space="preserve">Adresse e-mail : </t>
  </si>
  <si>
    <t>Nom français</t>
  </si>
  <si>
    <t>Nom latin</t>
  </si>
  <si>
    <t>HJ</t>
  </si>
  <si>
    <t>NE</t>
  </si>
  <si>
    <t>Développement</t>
  </si>
  <si>
    <t>Nbre plants commandés</t>
  </si>
  <si>
    <t>% en haie biodiv</t>
  </si>
  <si>
    <t>Nbre espèces</t>
  </si>
  <si>
    <t>Aubépine à 1 style **</t>
  </si>
  <si>
    <t>Crataegus monogyna</t>
  </si>
  <si>
    <t>moyen</t>
  </si>
  <si>
    <t>Aulne glutineux</t>
  </si>
  <si>
    <t>Alnus glutinosa</t>
  </si>
  <si>
    <t>x</t>
  </si>
  <si>
    <t>moyen à grand</t>
  </si>
  <si>
    <t>Bourdaine</t>
  </si>
  <si>
    <t>Frangula alnus</t>
  </si>
  <si>
    <t>petit</t>
  </si>
  <si>
    <t>Charme</t>
  </si>
  <si>
    <t>Carpinus betulus</t>
  </si>
  <si>
    <t>grand</t>
  </si>
  <si>
    <t>Châtaignier **</t>
  </si>
  <si>
    <t>Castanea sativa</t>
  </si>
  <si>
    <t>Chêne sessile</t>
  </si>
  <si>
    <t>Quercus petraea</t>
  </si>
  <si>
    <t>Cornouiller mâle **</t>
  </si>
  <si>
    <t>Cornus mas</t>
  </si>
  <si>
    <t>Cornouiller sanguin</t>
  </si>
  <si>
    <t>Cornus sanguinea</t>
  </si>
  <si>
    <t>Eglantier / rosier de chien **</t>
  </si>
  <si>
    <t>Rosa canina</t>
  </si>
  <si>
    <t>Erable champêtre</t>
  </si>
  <si>
    <t>Acer campestre</t>
  </si>
  <si>
    <t>Fusain d'Europe</t>
  </si>
  <si>
    <t>Euonymus europaeus</t>
  </si>
  <si>
    <t>Groseillier épineux (à maquereaux) **</t>
  </si>
  <si>
    <t>Ribes uva-crispa</t>
  </si>
  <si>
    <t>Groseillier noir **</t>
  </si>
  <si>
    <t>Ribes nigrum</t>
  </si>
  <si>
    <t>Groseillier rouge **</t>
  </si>
  <si>
    <t>Ribes rubrum</t>
  </si>
  <si>
    <t>Hêtre **</t>
  </si>
  <si>
    <t>Fagus sylvatica</t>
  </si>
  <si>
    <t>petit à grand</t>
  </si>
  <si>
    <t>Merisier **</t>
  </si>
  <si>
    <t>Prunus avium</t>
  </si>
  <si>
    <t>Noisetier **</t>
  </si>
  <si>
    <t>Corylus avellana</t>
  </si>
  <si>
    <t>Orme de montagne</t>
  </si>
  <si>
    <t>Ulmus glabra</t>
  </si>
  <si>
    <t>Poirier sauvage **</t>
  </si>
  <si>
    <t>Pommier sauvage **</t>
  </si>
  <si>
    <t>Malus sylvestris</t>
  </si>
  <si>
    <t>Saule des vanniers</t>
  </si>
  <si>
    <t>Salix viminalis</t>
  </si>
  <si>
    <t>Saule marsault</t>
  </si>
  <si>
    <t>Salix caprea</t>
  </si>
  <si>
    <t>Sorbier des oiseleurs **</t>
  </si>
  <si>
    <t>Sorbus aucuparia</t>
  </si>
  <si>
    <t>Sureau à grappes</t>
  </si>
  <si>
    <t>Sambucus racemosa</t>
  </si>
  <si>
    <t>Sureau noir **</t>
  </si>
  <si>
    <t>Sambucus nigra</t>
  </si>
  <si>
    <t>Tilleul à petites feuilles</t>
  </si>
  <si>
    <t>Tilia cordata</t>
  </si>
  <si>
    <t>Troène commun</t>
  </si>
  <si>
    <t>Ligustrum vulgare</t>
  </si>
  <si>
    <t>Viburnum lantana</t>
  </si>
  <si>
    <t>Viorne obier</t>
  </si>
  <si>
    <t>Viburnum opulus</t>
  </si>
  <si>
    <t>**  arbustes à fruits comestibles pour l'homme</t>
  </si>
  <si>
    <t>HJ : arbre à haut jet (à ne pas tailler)</t>
  </si>
  <si>
    <t>NE : non entomophile</t>
  </si>
  <si>
    <t>Chantier: informations techniques</t>
  </si>
  <si>
    <t>Pour obtenir la prime</t>
  </si>
  <si>
    <t>TOTAUX</t>
  </si>
  <si>
    <t>Type de haie</t>
  </si>
  <si>
    <t>Haie biodiversité</t>
  </si>
  <si>
    <t>prix TVAC</t>
  </si>
  <si>
    <t>N° parcelle cadastrale</t>
  </si>
  <si>
    <t>prime RW</t>
  </si>
  <si>
    <t>Type de zone</t>
  </si>
  <si>
    <t>min 100 m en zone agricole, 20 m en zone habitat à caractère rural</t>
  </si>
  <si>
    <t>si plantation par vos soins</t>
  </si>
  <si>
    <t>Longueur haie (m)</t>
  </si>
  <si>
    <t>Nbre de rangs</t>
  </si>
  <si>
    <t>si plantation par entreprise (jusqu'à concurrence de 80% de la facture)</t>
  </si>
  <si>
    <t>Espacement entre les plants (m)</t>
  </si>
  <si>
    <t>max 0,7 m</t>
  </si>
  <si>
    <t>Nombre d'espèces</t>
  </si>
  <si>
    <t>min 3 espèces</t>
  </si>
  <si>
    <t>% d'espèces non entomophiles</t>
  </si>
  <si>
    <t>max 33%</t>
  </si>
  <si>
    <t>Remarques éventuelles / historique :</t>
  </si>
  <si>
    <t>% de plants non entomophiles</t>
  </si>
  <si>
    <t>Nbre d'arbres de haut jet</t>
  </si>
  <si>
    <t>Distance entre les arbres de haut jet (m)</t>
  </si>
  <si>
    <t>max 1 arbre par 10 m</t>
  </si>
  <si>
    <t>Texture du sol</t>
  </si>
  <si>
    <t>Sable</t>
  </si>
  <si>
    <t>Humidité du sol</t>
  </si>
  <si>
    <t>pH du sol</t>
  </si>
  <si>
    <t>Nbre pieds/m</t>
  </si>
  <si>
    <t>Subside SPW (si plantation soi-même)</t>
  </si>
  <si>
    <t>Subside SPW (si plantation par entreprise)</t>
  </si>
  <si>
    <t>Viorne lantane / mancienne</t>
  </si>
  <si>
    <t>Pyrus pyraster/communis</t>
  </si>
  <si>
    <t>Nombre de rangs</t>
  </si>
  <si>
    <t>Subside SPW (€)/m si plantés par vos soins</t>
  </si>
  <si>
    <t>Subside SPW (€)/m si plantés par entreprise *</t>
  </si>
  <si>
    <t>Prix unitaire TVAC</t>
  </si>
  <si>
    <t>SS-total TVAC</t>
  </si>
  <si>
    <t>Coordonnées complètes</t>
  </si>
  <si>
    <r>
      <rPr>
        <u/>
        <sz val="13"/>
        <color theme="1"/>
        <rFont val="Calibri"/>
        <family val="2"/>
        <scheme val="minor"/>
      </rPr>
      <t>Fonctions de la haie</t>
    </r>
    <r>
      <rPr>
        <sz val="13"/>
        <color theme="1"/>
        <rFont val="Calibri"/>
        <family val="2"/>
        <scheme val="minor"/>
      </rPr>
      <t xml:space="preserve"> :</t>
    </r>
  </si>
  <si>
    <r>
      <rPr>
        <u/>
        <sz val="13"/>
        <color theme="1"/>
        <rFont val="Calibri"/>
        <family val="2"/>
        <scheme val="minor"/>
      </rPr>
      <t>Remarques/commentaires</t>
    </r>
    <r>
      <rPr>
        <sz val="13"/>
        <color theme="1"/>
        <rFont val="Calibri"/>
        <family val="2"/>
        <scheme val="minor"/>
      </rPr>
      <t xml:space="preserve"> :</t>
    </r>
  </si>
  <si>
    <t>Zone agricole</t>
  </si>
  <si>
    <t>Framboisier</t>
  </si>
  <si>
    <t>Rubus idaeus</t>
  </si>
  <si>
    <t>Cerisier à grappes</t>
  </si>
  <si>
    <t>Prunus padus</t>
  </si>
  <si>
    <t>Cerisier commun sauvage</t>
  </si>
  <si>
    <t>Prunus cerasus</t>
  </si>
  <si>
    <t xml:space="preserve">   à recevoir</t>
  </si>
  <si>
    <r>
      <rPr>
        <sz val="12"/>
        <color theme="1"/>
        <rFont val="Calibri"/>
        <family val="2"/>
        <scheme val="minor"/>
      </rPr>
      <t xml:space="preserve">   </t>
    </r>
    <r>
      <rPr>
        <u/>
        <sz val="12"/>
        <color theme="1"/>
        <rFont val="Calibri"/>
        <family val="2"/>
        <scheme val="minor"/>
      </rPr>
      <t>à payer</t>
    </r>
  </si>
  <si>
    <r>
      <t xml:space="preserve">Plants de 60-90cm.  </t>
    </r>
    <r>
      <rPr>
        <b/>
        <sz val="12"/>
        <color rgb="FFFF0000"/>
        <rFont val="Calibri"/>
        <family val="2"/>
        <scheme val="minor"/>
      </rPr>
      <t xml:space="preserve"> La commande minimale est de 50 plants !</t>
    </r>
  </si>
  <si>
    <t>Pour le placement des espèces, commencez par placer chaque espèce par groupe de 3 à 5 plants. Cette disposition permet d'éviter que les espèces à petit développement ne se fassent étouffer par les plus grandes. Pour obtenir la prime RW : Le bénéficiaire installe, si nécessaire, une protection contre le bétail, le gibier ou la faune; il n’installe pas de paillage au moyen de matière non biodégradable; il entretient la haie vive de manière à ce que les tailles pratiquées préservent sa pérennité. Il est fortement recommandé d’entretenir la haie les 3 premières années pour lui assurer un bon développement: nettoyage du pied de la haie pour la garder sans herbe, taille de la haie une fois par an, en dehors de la période du 1er avril au 31 juillet. Pour l'emplacement de la haie : sauf accord de mitoyenneté, la haie sera plantée à 50 cm de la limite cadastrale et maintenue maximum à 2m de haut. Pour une haie libre de plus de 2 m de haut, la plantation sera faite à 2 m de la limite cadastrale.</t>
  </si>
  <si>
    <t>Opération "Haies pour la biodiversité"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</si>
</sst>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Green]&quot;Valide&quot;;;[Red]&quot;Invalide&quot;"/>
    <numFmt numFmtId="165" formatCode="#,##0.00\ &quot;€&quot;"/>
    <numFmt numFmtId="166" formatCode="0.0%"/>
    <numFmt numFmtId="167" formatCode="_-* #,##0.00\ [$€-80C]_-;\-* #,##0.00\ [$€-80C]_-;_-* &quot;-&quot;??\ [$€-80C]_-;_-@_-"/>
  </numFmts>
  <fonts count="31" x14ac:knownFonts="1">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b/>
      <sz val="10"/>
      <color theme="1"/>
      <name val="Calibri"/>
      <family val="2"/>
      <scheme val="minor"/>
    </font>
    <font>
      <b/>
      <sz val="9"/>
      <color rgb="FFFF0000"/>
      <name val="Calibri"/>
      <family val="2"/>
      <scheme val="minor"/>
    </font>
    <font>
      <sz val="9"/>
      <color rgb="FFFF0000"/>
      <name val="Calibri"/>
      <family val="2"/>
      <scheme val="minor"/>
    </font>
    <font>
      <b/>
      <sz val="9"/>
      <name val="Calibri"/>
      <family val="2"/>
      <scheme val="minor"/>
    </font>
    <font>
      <sz val="9"/>
      <name val="Calibri"/>
      <family val="2"/>
      <scheme val="minor"/>
    </font>
    <font>
      <u/>
      <sz val="11"/>
      <color theme="10"/>
      <name val="Calibri"/>
      <family val="2"/>
      <scheme val="minor"/>
    </font>
    <font>
      <i/>
      <sz val="9"/>
      <name val="Calibri"/>
      <family val="2"/>
      <scheme val="minor"/>
    </font>
    <font>
      <u/>
      <sz val="9"/>
      <color theme="10"/>
      <name val="Calibri"/>
      <family val="2"/>
      <scheme val="minor"/>
    </font>
    <font>
      <b/>
      <sz val="9"/>
      <color theme="1"/>
      <name val="Calibri"/>
      <family val="2"/>
      <scheme val="minor"/>
    </font>
    <font>
      <sz val="10"/>
      <color rgb="FFFF0000"/>
      <name val="Calibri"/>
      <family val="2"/>
      <scheme val="minor"/>
    </font>
    <font>
      <sz val="13"/>
      <color theme="1"/>
      <name val="Calibri"/>
      <family val="2"/>
      <scheme val="minor"/>
    </font>
    <font>
      <b/>
      <sz val="9"/>
      <color indexed="81"/>
      <name val="Tahoma"/>
      <family val="2"/>
    </font>
    <font>
      <sz val="9"/>
      <color indexed="81"/>
      <name val="Tahoma"/>
      <family val="2"/>
    </font>
    <font>
      <sz val="11"/>
      <color theme="1"/>
      <name val="Calibri"/>
      <family val="2"/>
      <scheme val="minor"/>
    </font>
    <font>
      <i/>
      <sz val="9"/>
      <color theme="1"/>
      <name val="Calibri"/>
      <family val="2"/>
      <scheme val="minor"/>
    </font>
    <font>
      <u/>
      <sz val="13"/>
      <color theme="1"/>
      <name val="Calibri"/>
      <family val="2"/>
      <scheme val="minor"/>
    </font>
    <font>
      <sz val="12"/>
      <color theme="1"/>
      <name val="Calibri"/>
      <family val="2"/>
      <scheme val="minor"/>
    </font>
    <font>
      <b/>
      <sz val="12"/>
      <color theme="1"/>
      <name val="Calibri"/>
      <family val="2"/>
      <scheme val="minor"/>
    </font>
    <font>
      <u/>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1"/>
      <name val="Calibri"/>
      <family val="2"/>
      <scheme val="minor"/>
    </font>
    <font>
      <sz val="11"/>
      <name val="Calibri"/>
      <family val="2"/>
      <scheme val="minor"/>
    </font>
    <font>
      <b/>
      <sz val="12"/>
      <color rgb="FFFF0000"/>
      <name val="Calibri"/>
      <family val="2"/>
      <scheme val="minor"/>
    </font>
    <font>
      <b/>
      <sz val="14"/>
      <color theme="1"/>
      <name val="Calibri"/>
      <family val="2"/>
      <scheme val="minor"/>
    </font>
    <font>
      <i/>
      <sz val="10"/>
      <name val="Calibri"/>
      <family val="2"/>
      <scheme val="minor"/>
    </font>
  </fonts>
  <fills count="12">
    <fill>
      <patternFill patternType="none"/>
    </fill>
    <fill>
      <patternFill patternType="gray125"/>
    </fill>
    <fill>
      <patternFill patternType="solid">
        <fgColor theme="6"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bgColor indexed="64"/>
      </patternFill>
    </fill>
    <fill>
      <patternFill patternType="solid">
        <fgColor theme="9" tint="0.39997558519241921"/>
        <bgColor indexed="64"/>
      </patternFill>
    </fill>
    <fill>
      <patternFill patternType="solid">
        <fgColor rgb="FF57FFA3"/>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399975585192419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ck">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n">
        <color indexed="64"/>
      </top>
      <bottom/>
      <diagonal/>
    </border>
    <border>
      <left/>
      <right style="thick">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s>
  <cellStyleXfs count="3">
    <xf numFmtId="0" fontId="0" fillId="0" borderId="0"/>
    <xf numFmtId="0" fontId="9" fillId="0" borderId="0" applyNumberFormat="0" applyFill="0" applyBorder="0" applyAlignment="0" applyProtection="0"/>
    <xf numFmtId="9" fontId="17" fillId="0" borderId="0" applyFont="0" applyFill="0" applyBorder="0" applyAlignment="0" applyProtection="0"/>
  </cellStyleXfs>
  <cellXfs count="201">
    <xf numFmtId="0" fontId="0" fillId="0" borderId="0" xfId="0"/>
    <xf numFmtId="0" fontId="2" fillId="0" borderId="0" xfId="0" applyFont="1"/>
    <xf numFmtId="0" fontId="0" fillId="0" borderId="2" xfId="0" applyBorder="1"/>
    <xf numFmtId="0" fontId="0" fillId="0" borderId="3" xfId="0" applyBorder="1"/>
    <xf numFmtId="0" fontId="2" fillId="0" borderId="3" xfId="0" applyFont="1" applyBorder="1"/>
    <xf numFmtId="0" fontId="2" fillId="0" borderId="4" xfId="0" applyFont="1" applyBorder="1"/>
    <xf numFmtId="0" fontId="3" fillId="0" borderId="0" xfId="0" applyFont="1" applyAlignment="1">
      <alignment vertical="center"/>
    </xf>
    <xf numFmtId="164" fontId="2" fillId="0" borderId="0" xfId="0" applyNumberFormat="1" applyFont="1" applyAlignment="1">
      <alignment horizontal="center"/>
    </xf>
    <xf numFmtId="0" fontId="4" fillId="0" borderId="0" xfId="0" applyFont="1" applyAlignment="1">
      <alignment horizontal="center" vertical="center"/>
    </xf>
    <xf numFmtId="0" fontId="2" fillId="0" borderId="8" xfId="0" applyFont="1" applyBorder="1"/>
    <xf numFmtId="0" fontId="5" fillId="0" borderId="0" xfId="0" applyFont="1" applyAlignment="1">
      <alignment vertical="center"/>
    </xf>
    <xf numFmtId="0" fontId="2" fillId="0" borderId="0" xfId="0" applyFont="1" applyAlignment="1" applyProtection="1">
      <alignment vertical="center"/>
      <protection locked="0"/>
    </xf>
    <xf numFmtId="0" fontId="2" fillId="0" borderId="1" xfId="0" applyFont="1" applyBorder="1" applyAlignment="1">
      <alignment vertical="center"/>
    </xf>
    <xf numFmtId="0" fontId="2" fillId="0" borderId="0" xfId="0" applyFont="1" applyAlignment="1">
      <alignment horizontal="left" vertical="center"/>
    </xf>
    <xf numFmtId="0" fontId="2" fillId="0" borderId="8" xfId="0" applyFont="1" applyBorder="1" applyAlignment="1" applyProtection="1">
      <alignment vertical="center"/>
      <protection locked="0"/>
    </xf>
    <xf numFmtId="0" fontId="3" fillId="0" borderId="1" xfId="0" applyFont="1" applyBorder="1" applyAlignment="1">
      <alignment vertical="center"/>
    </xf>
    <xf numFmtId="0" fontId="3" fillId="0" borderId="0" xfId="0" applyFont="1" applyAlignment="1">
      <alignment horizontal="left" vertical="center"/>
    </xf>
    <xf numFmtId="0" fontId="3" fillId="0" borderId="0" xfId="0" applyFont="1" applyAlignment="1" applyProtection="1">
      <alignment vertical="center"/>
      <protection locked="0"/>
    </xf>
    <xf numFmtId="0" fontId="3" fillId="0" borderId="8" xfId="0" applyFont="1" applyBorder="1" applyAlignment="1" applyProtection="1">
      <alignment vertical="center"/>
      <protection locked="0"/>
    </xf>
    <xf numFmtId="0" fontId="3" fillId="0" borderId="0" xfId="0" applyFont="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0" xfId="0" applyFont="1" applyAlignment="1">
      <alignment horizontal="center" vertical="center"/>
    </xf>
    <xf numFmtId="0" fontId="6" fillId="0" borderId="0" xfId="0" applyFont="1" applyAlignment="1">
      <alignment vertical="center" wrapText="1"/>
    </xf>
    <xf numFmtId="0" fontId="8" fillId="0" borderId="1" xfId="0" applyFont="1" applyBorder="1" applyAlignment="1">
      <alignment vertical="center"/>
    </xf>
    <xf numFmtId="0" fontId="8" fillId="0" borderId="0" xfId="0" applyFont="1" applyAlignment="1">
      <alignment horizontal="left" vertical="center"/>
    </xf>
    <xf numFmtId="0" fontId="10" fillId="0" borderId="0" xfId="0" applyFont="1" applyAlignment="1">
      <alignment horizontal="center" vertical="center"/>
    </xf>
    <xf numFmtId="0" fontId="11" fillId="0" borderId="0" xfId="1" applyFont="1" applyFill="1" applyBorder="1" applyAlignment="1" applyProtection="1">
      <alignment vertical="center"/>
      <protection locked="0"/>
    </xf>
    <xf numFmtId="0" fontId="2" fillId="0" borderId="0" xfId="0" applyFont="1" applyAlignment="1">
      <alignment vertical="center"/>
    </xf>
    <xf numFmtId="0" fontId="3" fillId="0" borderId="0" xfId="0" applyFont="1" applyAlignment="1">
      <alignment vertical="center" wrapText="1"/>
    </xf>
    <xf numFmtId="0" fontId="3" fillId="0" borderId="0" xfId="0" applyFont="1"/>
    <xf numFmtId="0" fontId="3" fillId="0" borderId="0" xfId="0" applyFont="1" applyAlignment="1">
      <alignment horizontal="left"/>
    </xf>
    <xf numFmtId="0" fontId="11" fillId="0" borderId="0" xfId="1" applyFont="1" applyFill="1" applyBorder="1" applyAlignment="1" applyProtection="1">
      <alignment horizontal="left" vertical="center"/>
      <protection locked="0"/>
    </xf>
    <xf numFmtId="0" fontId="7" fillId="0" borderId="0" xfId="0" applyFont="1" applyAlignment="1">
      <alignment horizontal="center" vertical="center"/>
    </xf>
    <xf numFmtId="0" fontId="12" fillId="0" borderId="0" xfId="0" applyFont="1" applyAlignment="1">
      <alignment horizontal="center" vertical="center"/>
    </xf>
    <xf numFmtId="0" fontId="8" fillId="0" borderId="0" xfId="1" applyFont="1" applyFill="1" applyBorder="1" applyAlignment="1" applyProtection="1">
      <alignment horizontal="left" vertical="center"/>
      <protection locked="0"/>
    </xf>
    <xf numFmtId="165" fontId="6" fillId="0" borderId="0" xfId="0" applyNumberFormat="1" applyFont="1" applyAlignment="1">
      <alignment vertical="center" wrapText="1"/>
    </xf>
    <xf numFmtId="0" fontId="2" fillId="0" borderId="29" xfId="0" applyFont="1" applyBorder="1" applyAlignment="1">
      <alignment vertical="center"/>
    </xf>
    <xf numFmtId="0" fontId="2" fillId="0" borderId="36" xfId="0" applyFont="1" applyBorder="1" applyAlignment="1">
      <alignment vertical="center"/>
    </xf>
    <xf numFmtId="0" fontId="2" fillId="0" borderId="35" xfId="0" applyFont="1" applyBorder="1" applyAlignment="1">
      <alignment horizontal="left" vertical="top" wrapText="1" indent="1"/>
    </xf>
    <xf numFmtId="0" fontId="2" fillId="0" borderId="0" xfId="0" applyFont="1" applyAlignment="1">
      <alignment horizontal="left" vertical="top" indent="1"/>
    </xf>
    <xf numFmtId="0" fontId="2" fillId="0" borderId="37" xfId="0" applyFont="1" applyBorder="1" applyAlignment="1">
      <alignment horizontal="left" vertical="top" indent="1"/>
    </xf>
    <xf numFmtId="0" fontId="2" fillId="0" borderId="35" xfId="0" applyFont="1" applyBorder="1" applyAlignment="1">
      <alignment horizontal="left" vertical="top" indent="1"/>
    </xf>
    <xf numFmtId="165" fontId="13" fillId="0" borderId="0" xfId="0" applyNumberFormat="1" applyFont="1" applyAlignment="1">
      <alignment vertical="center" wrapText="1"/>
    </xf>
    <xf numFmtId="0" fontId="4" fillId="0" borderId="35" xfId="0" applyFont="1" applyBorder="1" applyAlignment="1">
      <alignment horizontal="left" vertical="center" indent="1"/>
    </xf>
    <xf numFmtId="0" fontId="2" fillId="0" borderId="37" xfId="0" applyFont="1" applyBorder="1" applyAlignment="1">
      <alignment vertical="center"/>
    </xf>
    <xf numFmtId="0" fontId="2" fillId="0" borderId="35" xfId="0" applyFont="1" applyBorder="1" applyAlignment="1">
      <alignment vertical="center"/>
    </xf>
    <xf numFmtId="0" fontId="11" fillId="0" borderId="32" xfId="1" applyFont="1" applyFill="1" applyBorder="1" applyAlignment="1" applyProtection="1">
      <alignment horizontal="left" vertical="center"/>
      <protection locked="0"/>
    </xf>
    <xf numFmtId="0" fontId="11" fillId="0" borderId="33" xfId="1" applyFont="1" applyFill="1" applyBorder="1" applyAlignment="1" applyProtection="1">
      <alignment horizontal="left" vertical="center"/>
      <protection locked="0"/>
    </xf>
    <xf numFmtId="0" fontId="11" fillId="0" borderId="41" xfId="1" applyFont="1" applyFill="1" applyBorder="1" applyAlignment="1" applyProtection="1">
      <alignment horizontal="left" vertical="center"/>
      <protection locked="0"/>
    </xf>
    <xf numFmtId="0" fontId="14" fillId="0" borderId="0" xfId="0" quotePrefix="1" applyFont="1" applyAlignment="1">
      <alignment horizontal="left" vertical="top" wrapText="1"/>
    </xf>
    <xf numFmtId="0" fontId="14" fillId="0" borderId="0" xfId="0" applyFont="1" applyAlignment="1">
      <alignment horizontal="left" vertical="top" wrapText="1"/>
    </xf>
    <xf numFmtId="14" fontId="8" fillId="0" borderId="0" xfId="0" applyNumberFormat="1" applyFont="1" applyAlignment="1" applyProtection="1">
      <alignment horizontal="center" vertical="center"/>
      <protection locked="0"/>
    </xf>
    <xf numFmtId="14" fontId="8" fillId="0" borderId="0" xfId="1" applyNumberFormat="1" applyFont="1" applyFill="1" applyBorder="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3" fontId="3" fillId="0" borderId="0" xfId="0" applyNumberFormat="1" applyFont="1" applyAlignment="1" applyProtection="1">
      <alignment horizontal="right" vertical="center"/>
      <protection locked="0"/>
    </xf>
    <xf numFmtId="0" fontId="18" fillId="0" borderId="18" xfId="0" applyFont="1" applyBorder="1" applyAlignment="1">
      <alignment vertical="center" wrapText="1"/>
    </xf>
    <xf numFmtId="0" fontId="18" fillId="0" borderId="42" xfId="0" applyFont="1" applyBorder="1" applyAlignment="1">
      <alignment vertical="center" wrapText="1"/>
    </xf>
    <xf numFmtId="0" fontId="18" fillId="0" borderId="19" xfId="0" applyFont="1" applyBorder="1" applyAlignment="1">
      <alignment vertical="center" wrapText="1"/>
    </xf>
    <xf numFmtId="0" fontId="18" fillId="0" borderId="0" xfId="0" applyFont="1" applyAlignment="1">
      <alignment horizontal="left" vertical="center"/>
    </xf>
    <xf numFmtId="0" fontId="18" fillId="0" borderId="35" xfId="0" applyFont="1" applyBorder="1" applyAlignment="1">
      <alignment horizontal="center" vertical="center"/>
    </xf>
    <xf numFmtId="0" fontId="18" fillId="0" borderId="43" xfId="0" applyFont="1" applyBorder="1" applyAlignment="1">
      <alignment horizontal="center" vertical="center"/>
    </xf>
    <xf numFmtId="0" fontId="18" fillId="0" borderId="37" xfId="0" applyFont="1" applyBorder="1" applyAlignment="1">
      <alignment horizontal="center" vertical="center"/>
    </xf>
    <xf numFmtId="2" fontId="18" fillId="0" borderId="0" xfId="0" applyNumberFormat="1" applyFont="1" applyAlignment="1">
      <alignment horizontal="left" vertical="center"/>
    </xf>
    <xf numFmtId="0" fontId="18" fillId="0" borderId="32" xfId="0" applyFont="1" applyBorder="1" applyAlignment="1">
      <alignment horizontal="center" vertical="center"/>
    </xf>
    <xf numFmtId="0" fontId="18" fillId="0" borderId="44" xfId="0" applyFont="1" applyBorder="1" applyAlignment="1">
      <alignment horizontal="center" vertical="center"/>
    </xf>
    <xf numFmtId="0" fontId="18" fillId="0" borderId="41" xfId="0" applyFont="1" applyBorder="1" applyAlignment="1">
      <alignment horizontal="center" vertical="center"/>
    </xf>
    <xf numFmtId="0" fontId="18" fillId="0" borderId="0" xfId="0" applyFont="1" applyAlignment="1">
      <alignment horizontal="right" vertical="center" wrapText="1"/>
    </xf>
    <xf numFmtId="0" fontId="5" fillId="0" borderId="29" xfId="0" applyFont="1" applyBorder="1" applyAlignment="1">
      <alignment horizontal="right" vertical="center" wrapText="1"/>
    </xf>
    <xf numFmtId="0" fontId="5" fillId="0" borderId="0" xfId="0" applyFont="1" applyAlignment="1">
      <alignment horizontal="right" vertical="center" wrapText="1"/>
    </xf>
    <xf numFmtId="0" fontId="2" fillId="0" borderId="0" xfId="0" applyFont="1" applyAlignment="1">
      <alignment vertical="center" wrapText="1"/>
    </xf>
    <xf numFmtId="0" fontId="14" fillId="0" borderId="0" xfId="0" applyFont="1"/>
    <xf numFmtId="0" fontId="14" fillId="0" borderId="0" xfId="0" quotePrefix="1" applyFont="1" applyAlignment="1">
      <alignment vertical="top" wrapText="1"/>
    </xf>
    <xf numFmtId="0" fontId="9" fillId="0" borderId="0" xfId="1"/>
    <xf numFmtId="0" fontId="7" fillId="0" borderId="6" xfId="0" applyFont="1" applyBorder="1" applyAlignment="1">
      <alignment horizontal="center" vertical="center"/>
    </xf>
    <xf numFmtId="0" fontId="10" fillId="0" borderId="6" xfId="0" applyFont="1" applyBorder="1" applyAlignment="1">
      <alignment horizontal="center" vertical="center"/>
    </xf>
    <xf numFmtId="0" fontId="8" fillId="0" borderId="6" xfId="1" applyFont="1" applyFill="1" applyBorder="1" applyAlignment="1" applyProtection="1">
      <alignment horizontal="right" vertical="center"/>
      <protection locked="0"/>
    </xf>
    <xf numFmtId="0" fontId="5" fillId="0" borderId="6" xfId="0" applyFont="1" applyBorder="1" applyAlignment="1">
      <alignment horizontal="center" vertical="center"/>
    </xf>
    <xf numFmtId="14" fontId="8" fillId="0" borderId="6" xfId="1" applyNumberFormat="1" applyFont="1" applyFill="1" applyBorder="1" applyAlignment="1" applyProtection="1">
      <alignment horizontal="center" vertical="center"/>
      <protection locked="0"/>
    </xf>
    <xf numFmtId="0" fontId="2" fillId="0" borderId="7" xfId="0" applyFont="1" applyBorder="1"/>
    <xf numFmtId="0" fontId="21" fillId="6" borderId="21" xfId="0" applyFont="1" applyFill="1" applyBorder="1" applyAlignment="1">
      <alignment horizontal="center" vertical="center" wrapText="1"/>
    </xf>
    <xf numFmtId="0" fontId="21" fillId="6" borderId="22" xfId="0" applyFont="1" applyFill="1" applyBorder="1" applyAlignment="1">
      <alignment horizontal="center" vertical="center" wrapText="1"/>
    </xf>
    <xf numFmtId="0" fontId="21" fillId="6" borderId="23" xfId="0" applyFont="1" applyFill="1" applyBorder="1" applyAlignment="1">
      <alignment horizontal="center" vertical="center" wrapText="1"/>
    </xf>
    <xf numFmtId="0" fontId="22" fillId="7" borderId="28" xfId="0" applyFont="1" applyFill="1" applyBorder="1" applyAlignment="1">
      <alignment vertical="center" wrapText="1"/>
    </xf>
    <xf numFmtId="10" fontId="23" fillId="7" borderId="29" xfId="0" applyNumberFormat="1" applyFont="1" applyFill="1" applyBorder="1" applyAlignment="1">
      <alignment horizontal="right" vertical="center" wrapText="1"/>
    </xf>
    <xf numFmtId="165" fontId="23" fillId="7" borderId="25" xfId="0" applyNumberFormat="1" applyFont="1" applyFill="1" applyBorder="1" applyAlignment="1">
      <alignment vertical="center" wrapText="1"/>
    </xf>
    <xf numFmtId="0" fontId="20" fillId="8" borderId="28" xfId="0" applyFont="1" applyFill="1" applyBorder="1" applyAlignment="1">
      <alignment vertical="center" wrapText="1"/>
    </xf>
    <xf numFmtId="0" fontId="24" fillId="8" borderId="22" xfId="0" applyFont="1" applyFill="1" applyBorder="1" applyAlignment="1">
      <alignment horizontal="right" vertical="center" wrapText="1"/>
    </xf>
    <xf numFmtId="0" fontId="24" fillId="8" borderId="23" xfId="0" applyFont="1" applyFill="1" applyBorder="1" applyAlignment="1">
      <alignment horizontal="right" vertical="center" wrapText="1"/>
    </xf>
    <xf numFmtId="165" fontId="24" fillId="8" borderId="30" xfId="0" applyNumberFormat="1" applyFont="1" applyFill="1" applyBorder="1" applyAlignment="1">
      <alignment vertical="center" wrapText="1"/>
    </xf>
    <xf numFmtId="165" fontId="24" fillId="0" borderId="34" xfId="0" applyNumberFormat="1" applyFont="1" applyBorder="1" applyAlignment="1">
      <alignment vertical="center" wrapText="1"/>
    </xf>
    <xf numFmtId="0" fontId="1" fillId="5" borderId="19" xfId="0" applyFont="1" applyFill="1" applyBorder="1" applyAlignment="1">
      <alignment horizontal="center" vertical="center"/>
    </xf>
    <xf numFmtId="0" fontId="26" fillId="5" borderId="20" xfId="1" applyFont="1" applyFill="1" applyBorder="1" applyAlignment="1" applyProtection="1">
      <alignment horizontal="left" vertical="center"/>
      <protection locked="0"/>
    </xf>
    <xf numFmtId="0" fontId="1" fillId="5" borderId="18" xfId="0" applyFont="1" applyFill="1" applyBorder="1" applyAlignment="1">
      <alignment horizontal="left" vertical="center"/>
    </xf>
    <xf numFmtId="0" fontId="1" fillId="0" borderId="24" xfId="0" applyFont="1" applyBorder="1" applyAlignment="1">
      <alignment horizontal="left" vertical="center"/>
    </xf>
    <xf numFmtId="0" fontId="1" fillId="0" borderId="28" xfId="0" applyFont="1" applyBorder="1" applyAlignment="1">
      <alignment horizontal="left" vertical="center" inden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1" fillId="0" borderId="0" xfId="0" applyFont="1" applyAlignment="1">
      <alignment vertical="center"/>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6" fillId="3" borderId="12" xfId="0" applyFont="1" applyFill="1" applyBorder="1" applyAlignment="1">
      <alignment horizontal="center" vertical="center" wrapText="1"/>
    </xf>
    <xf numFmtId="10" fontId="26" fillId="3" borderId="13" xfId="0" applyNumberFormat="1" applyFont="1" applyFill="1" applyBorder="1" applyAlignment="1">
      <alignment vertical="center" wrapText="1"/>
    </xf>
    <xf numFmtId="167" fontId="26" fillId="3" borderId="14" xfId="0" applyNumberFormat="1" applyFont="1" applyFill="1" applyBorder="1" applyAlignment="1">
      <alignment horizontal="center" vertical="center" wrapText="1"/>
    </xf>
    <xf numFmtId="0" fontId="26" fillId="3" borderId="14" xfId="0" applyFont="1" applyFill="1" applyBorder="1" applyAlignment="1">
      <alignment horizontal="center" vertical="center" wrapText="1"/>
    </xf>
    <xf numFmtId="0" fontId="1" fillId="0" borderId="0" xfId="0" applyFont="1"/>
    <xf numFmtId="0" fontId="0" fillId="0" borderId="1" xfId="0" applyBorder="1" applyAlignment="1">
      <alignment horizontal="center" vertical="center" wrapText="1"/>
    </xf>
    <xf numFmtId="0" fontId="0" fillId="4" borderId="5" xfId="0" applyFill="1" applyBorder="1" applyAlignment="1">
      <alignment horizontal="center" vertical="center" wrapText="1"/>
    </xf>
    <xf numFmtId="0" fontId="27" fillId="0" borderId="12" xfId="0" applyFont="1" applyBorder="1" applyAlignment="1">
      <alignment horizontal="center" vertical="center" wrapText="1"/>
    </xf>
    <xf numFmtId="2" fontId="27" fillId="0" borderId="13" xfId="2" applyNumberFormat="1" applyFont="1" applyBorder="1" applyAlignment="1">
      <alignment vertical="center" wrapText="1"/>
    </xf>
    <xf numFmtId="167" fontId="27" fillId="0" borderId="14" xfId="0" applyNumberFormat="1" applyFont="1" applyBorder="1" applyAlignment="1">
      <alignment horizontal="center" vertical="center" wrapText="1"/>
    </xf>
    <xf numFmtId="10" fontId="27" fillId="0" borderId="13" xfId="0" applyNumberFormat="1" applyFont="1" applyBorder="1" applyAlignment="1">
      <alignment vertical="center" wrapText="1"/>
    </xf>
    <xf numFmtId="3" fontId="27" fillId="0" borderId="14" xfId="0" applyNumberFormat="1" applyFont="1" applyBorder="1" applyAlignment="1">
      <alignment horizontal="center" vertical="center" wrapText="1"/>
    </xf>
    <xf numFmtId="0" fontId="0" fillId="0" borderId="0" xfId="0" applyAlignment="1">
      <alignment vertical="center"/>
    </xf>
    <xf numFmtId="0" fontId="0" fillId="0" borderId="5" xfId="0" applyBorder="1" applyAlignment="1">
      <alignment horizontal="center" vertical="center" wrapText="1"/>
    </xf>
    <xf numFmtId="0" fontId="0" fillId="4" borderId="1" xfId="0" applyFill="1" applyBorder="1" applyAlignment="1">
      <alignment horizontal="center" vertical="center" wrapText="1"/>
    </xf>
    <xf numFmtId="0" fontId="0" fillId="0" borderId="0" xfId="0" applyAlignment="1">
      <alignment vertical="center" wrapText="1"/>
    </xf>
    <xf numFmtId="0" fontId="26" fillId="3" borderId="15" xfId="0" applyFont="1" applyFill="1" applyBorder="1" applyAlignment="1">
      <alignment horizontal="center" vertical="center" wrapText="1"/>
    </xf>
    <xf numFmtId="0" fontId="26" fillId="0" borderId="45" xfId="0" applyFont="1" applyBorder="1" applyAlignment="1">
      <alignment horizontal="center" vertical="center" wrapText="1"/>
    </xf>
    <xf numFmtId="0" fontId="26" fillId="0" borderId="46" xfId="0" applyFont="1" applyBorder="1" applyAlignment="1">
      <alignment horizontal="center" vertical="center" wrapText="1"/>
    </xf>
    <xf numFmtId="10" fontId="26" fillId="3" borderId="16" xfId="0" applyNumberFormat="1" applyFont="1" applyFill="1" applyBorder="1" applyAlignment="1">
      <alignment vertical="center" wrapText="1"/>
    </xf>
    <xf numFmtId="3" fontId="26" fillId="3" borderId="17" xfId="0" applyNumberFormat="1" applyFont="1" applyFill="1" applyBorder="1" applyAlignment="1">
      <alignment horizontal="center" vertical="center" wrapText="1"/>
    </xf>
    <xf numFmtId="0" fontId="0" fillId="0" borderId="0" xfId="0" applyAlignment="1">
      <alignment wrapText="1"/>
    </xf>
    <xf numFmtId="0" fontId="26" fillId="0" borderId="0" xfId="0" applyFont="1" applyAlignment="1">
      <alignment wrapText="1"/>
    </xf>
    <xf numFmtId="10" fontId="26" fillId="0" borderId="0" xfId="0" applyNumberFormat="1" applyFont="1" applyAlignment="1">
      <alignment wrapText="1"/>
    </xf>
    <xf numFmtId="3" fontId="26" fillId="0" borderId="0" xfId="0" applyNumberFormat="1" applyFont="1" applyAlignment="1">
      <alignment wrapText="1"/>
    </xf>
    <xf numFmtId="165" fontId="0" fillId="0" borderId="0" xfId="0" applyNumberFormat="1"/>
    <xf numFmtId="0" fontId="23" fillId="0" borderId="5" xfId="0" applyFont="1" applyBorder="1" applyAlignment="1">
      <alignment horizontal="left" vertical="center"/>
    </xf>
    <xf numFmtId="0" fontId="26" fillId="5" borderId="29" xfId="1" applyFont="1" applyFill="1" applyBorder="1" applyAlignment="1" applyProtection="1">
      <alignment vertical="center"/>
      <protection locked="0"/>
    </xf>
    <xf numFmtId="0" fontId="26" fillId="5" borderId="36" xfId="1" applyFont="1" applyFill="1" applyBorder="1" applyAlignment="1" applyProtection="1">
      <alignment vertical="center"/>
      <protection locked="0"/>
    </xf>
    <xf numFmtId="0" fontId="0" fillId="9" borderId="24" xfId="0" applyFill="1" applyBorder="1" applyAlignment="1">
      <alignment vertical="center"/>
    </xf>
    <xf numFmtId="0" fontId="0" fillId="9" borderId="24" xfId="0" applyFill="1" applyBorder="1" applyAlignment="1">
      <alignment horizontal="left" vertical="center"/>
    </xf>
    <xf numFmtId="0" fontId="0" fillId="0" borderId="24" xfId="0" applyBorder="1" applyAlignment="1">
      <alignment horizontal="left" vertical="center"/>
    </xf>
    <xf numFmtId="3" fontId="0" fillId="0" borderId="24" xfId="0" applyNumberFormat="1" applyBorder="1" applyAlignment="1">
      <alignment horizontal="left" vertical="center"/>
    </xf>
    <xf numFmtId="166" fontId="27" fillId="10" borderId="24" xfId="0" applyNumberFormat="1" applyFont="1" applyFill="1" applyBorder="1" applyAlignment="1">
      <alignment horizontal="left" vertical="center"/>
    </xf>
    <xf numFmtId="0" fontId="27" fillId="11" borderId="24" xfId="0" applyFont="1" applyFill="1" applyBorder="1" applyAlignment="1">
      <alignment horizontal="left" vertical="center"/>
    </xf>
    <xf numFmtId="2" fontId="27" fillId="11" borderId="24" xfId="0" applyNumberFormat="1" applyFont="1" applyFill="1" applyBorder="1" applyAlignment="1">
      <alignment horizontal="left" vertical="center"/>
    </xf>
    <xf numFmtId="0" fontId="27" fillId="0" borderId="38" xfId="0" applyFont="1" applyBorder="1" applyAlignment="1">
      <alignment horizontal="left" vertical="center"/>
    </xf>
    <xf numFmtId="0" fontId="1" fillId="0" borderId="6" xfId="0" applyFont="1" applyBorder="1" applyAlignment="1">
      <alignment horizontal="left" vertical="center"/>
    </xf>
    <xf numFmtId="0" fontId="14" fillId="0" borderId="0" xfId="0" quotePrefix="1" applyFont="1" applyAlignment="1">
      <alignment horizontal="left" vertical="top" wrapText="1"/>
    </xf>
    <xf numFmtId="0" fontId="25"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23" xfId="0" applyFont="1" applyBorder="1" applyAlignment="1">
      <alignment horizontal="center" vertical="center" wrapText="1"/>
    </xf>
    <xf numFmtId="0" fontId="1" fillId="0" borderId="31" xfId="0" applyFont="1" applyBorder="1" applyAlignment="1">
      <alignment horizontal="left" vertical="center" wrapText="1"/>
    </xf>
    <xf numFmtId="0" fontId="1" fillId="0" borderId="3" xfId="0" applyFont="1" applyBorder="1" applyAlignment="1">
      <alignment horizontal="left" vertical="center" wrapText="1"/>
    </xf>
    <xf numFmtId="0" fontId="1" fillId="9" borderId="26" xfId="0" applyFont="1" applyFill="1" applyBorder="1" applyAlignment="1">
      <alignment horizontal="left" vertical="center" wrapText="1"/>
    </xf>
    <xf numFmtId="0" fontId="1" fillId="9" borderId="6" xfId="0"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0" borderId="0" xfId="0" applyFont="1" applyAlignment="1">
      <alignment horizontal="left" vertical="top"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1" fillId="3" borderId="1" xfId="0" applyFont="1" applyFill="1" applyBorder="1" applyAlignment="1">
      <alignment horizontal="left" vertical="center" wrapText="1"/>
    </xf>
    <xf numFmtId="0" fontId="9" fillId="0" borderId="1" xfId="1" applyFill="1" applyBorder="1" applyAlignment="1" applyProtection="1">
      <alignment horizontal="left" vertical="center"/>
    </xf>
    <xf numFmtId="0" fontId="8" fillId="0" borderId="1" xfId="0" applyFont="1" applyBorder="1" applyAlignment="1">
      <alignment horizontal="left"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1" fillId="3"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1" fillId="2" borderId="1" xfId="0" applyFont="1" applyFill="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9" fillId="0" borderId="47" xfId="0" applyFont="1" applyBorder="1" applyAlignment="1">
      <alignment horizontal="center"/>
    </xf>
    <xf numFmtId="0" fontId="29" fillId="0" borderId="48" xfId="0" applyFont="1" applyBorder="1" applyAlignment="1">
      <alignment horizont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1" xfId="0" applyFont="1" applyBorder="1" applyAlignment="1">
      <alignment horizontal="left" vertical="center"/>
    </xf>
    <xf numFmtId="0" fontId="1" fillId="0" borderId="26" xfId="0" applyFont="1" applyBorder="1" applyAlignment="1">
      <alignment horizontal="left" vertical="center"/>
    </xf>
    <xf numFmtId="0" fontId="1" fillId="0" borderId="27" xfId="0" applyFont="1" applyBorder="1" applyAlignment="1">
      <alignment horizontal="left" vertical="center"/>
    </xf>
    <xf numFmtId="0" fontId="1" fillId="0" borderId="6" xfId="0" applyFont="1" applyBorder="1" applyAlignment="1">
      <alignment horizontal="center" vertical="center"/>
    </xf>
    <xf numFmtId="0" fontId="1" fillId="0" borderId="27" xfId="0" applyFont="1" applyBorder="1" applyAlignment="1">
      <alignment horizontal="center" vertical="center"/>
    </xf>
    <xf numFmtId="0" fontId="27" fillId="9" borderId="6" xfId="1" applyFont="1" applyFill="1" applyBorder="1" applyAlignment="1" applyProtection="1">
      <alignment horizontal="left" vertical="center" wrapText="1"/>
      <protection locked="0"/>
    </xf>
    <xf numFmtId="0" fontId="27" fillId="9" borderId="27" xfId="1" applyFont="1" applyFill="1" applyBorder="1" applyAlignment="1" applyProtection="1">
      <alignment horizontal="left" vertical="center" wrapText="1"/>
      <protection locked="0"/>
    </xf>
    <xf numFmtId="0" fontId="27" fillId="0" borderId="6" xfId="1" applyFont="1" applyFill="1" applyBorder="1" applyAlignment="1" applyProtection="1">
      <alignment horizontal="left" vertical="center"/>
      <protection locked="0"/>
    </xf>
    <xf numFmtId="0" fontId="27" fillId="0" borderId="27" xfId="1" applyFont="1" applyFill="1" applyBorder="1" applyAlignment="1" applyProtection="1">
      <alignment horizontal="left" vertical="center"/>
      <protection locked="0"/>
    </xf>
    <xf numFmtId="0" fontId="1" fillId="0" borderId="49" xfId="0" applyFont="1" applyBorder="1" applyAlignment="1">
      <alignment horizontal="left" vertical="center" wrapText="1"/>
    </xf>
    <xf numFmtId="0" fontId="1" fillId="0" borderId="39" xfId="0" applyFont="1" applyBorder="1" applyAlignment="1">
      <alignment horizontal="left" vertical="center" wrapText="1"/>
    </xf>
    <xf numFmtId="0" fontId="1" fillId="10" borderId="26" xfId="0" applyFont="1" applyFill="1" applyBorder="1" applyAlignment="1">
      <alignment horizontal="left" vertical="center" wrapText="1"/>
    </xf>
    <xf numFmtId="0" fontId="1" fillId="10" borderId="6" xfId="0" applyFont="1" applyFill="1" applyBorder="1" applyAlignment="1">
      <alignment horizontal="left" vertical="center" wrapText="1"/>
    </xf>
    <xf numFmtId="0" fontId="1" fillId="10" borderId="35" xfId="0" applyFont="1" applyFill="1" applyBorder="1" applyAlignment="1">
      <alignment horizontal="left" vertical="center" wrapText="1"/>
    </xf>
    <xf numFmtId="0" fontId="1" fillId="10" borderId="0" xfId="0" applyFont="1" applyFill="1" applyAlignment="1">
      <alignment horizontal="left" vertical="center" wrapText="1"/>
    </xf>
    <xf numFmtId="0" fontId="26" fillId="11" borderId="26" xfId="0" applyFont="1" applyFill="1" applyBorder="1" applyAlignment="1">
      <alignment horizontal="left" vertical="center" wrapText="1"/>
    </xf>
    <xf numFmtId="0" fontId="26" fillId="11" borderId="6" xfId="0" applyFont="1" applyFill="1" applyBorder="1" applyAlignment="1">
      <alignment horizontal="left" vertical="center" wrapText="1"/>
    </xf>
    <xf numFmtId="0" fontId="26" fillId="11" borderId="35" xfId="0" applyFont="1" applyFill="1" applyBorder="1" applyAlignment="1">
      <alignment horizontal="left" vertical="center" wrapText="1"/>
    </xf>
    <xf numFmtId="0" fontId="26" fillId="11" borderId="0" xfId="0" applyFont="1" applyFill="1" applyAlignment="1">
      <alignment horizontal="left" vertical="center" wrapText="1"/>
    </xf>
    <xf numFmtId="0" fontId="27" fillId="0" borderId="6" xfId="1" applyFont="1" applyFill="1" applyBorder="1" applyAlignment="1" applyProtection="1">
      <alignment horizontal="center" vertical="center"/>
      <protection locked="0"/>
    </xf>
    <xf numFmtId="0" fontId="27" fillId="0" borderId="27" xfId="1" applyFont="1" applyFill="1" applyBorder="1" applyAlignment="1" applyProtection="1">
      <alignment horizontal="center" vertical="center"/>
      <protection locked="0"/>
    </xf>
    <xf numFmtId="0" fontId="27" fillId="0" borderId="39" xfId="1" applyFont="1" applyFill="1" applyBorder="1" applyAlignment="1" applyProtection="1">
      <alignment horizontal="center" vertical="center"/>
      <protection locked="0"/>
    </xf>
    <xf numFmtId="0" fontId="27" fillId="0" borderId="40" xfId="1" applyFont="1" applyFill="1" applyBorder="1" applyAlignment="1" applyProtection="1">
      <alignment horizontal="center" vertical="center"/>
      <protection locked="0"/>
    </xf>
    <xf numFmtId="0" fontId="27" fillId="10" borderId="6" xfId="1" applyFont="1" applyFill="1" applyBorder="1" applyAlignment="1" applyProtection="1">
      <alignment horizontal="left" vertical="center"/>
      <protection locked="0"/>
    </xf>
    <xf numFmtId="0" fontId="27" fillId="10" borderId="27" xfId="1" applyFont="1" applyFill="1" applyBorder="1" applyAlignment="1" applyProtection="1">
      <alignment horizontal="left" vertical="center"/>
      <protection locked="0"/>
    </xf>
    <xf numFmtId="0" fontId="27" fillId="11" borderId="6" xfId="1" applyFont="1" applyFill="1" applyBorder="1" applyAlignment="1" applyProtection="1">
      <alignment horizontal="center" vertical="center"/>
      <protection locked="0"/>
    </xf>
    <xf numFmtId="0" fontId="27" fillId="11" borderId="27" xfId="1" applyFont="1" applyFill="1" applyBorder="1" applyAlignment="1" applyProtection="1">
      <alignment horizontal="center" vertical="center"/>
      <protection locked="0"/>
    </xf>
  </cellXfs>
  <cellStyles count="3">
    <cellStyle name="Lien hypertexte" xfId="1" builtinId="8"/>
    <cellStyle name="Normal" xfId="0" builtinId="0"/>
    <cellStyle name="Pourcentage" xfId="2" builtinId="5"/>
  </cellStyles>
  <dxfs count="11">
    <dxf>
      <fill>
        <patternFill>
          <bgColor theme="9" tint="0.59996337778862885"/>
        </patternFill>
      </fill>
    </dxf>
    <dxf>
      <fill>
        <patternFill>
          <bgColor rgb="FFEAC1C0"/>
        </patternFill>
      </fill>
    </dxf>
    <dxf>
      <fill>
        <patternFill>
          <bgColor rgb="FFCCC0DA"/>
        </patternFill>
      </fill>
    </dxf>
    <dxf>
      <fill>
        <patternFill>
          <bgColor rgb="FFCCFB8D"/>
        </patternFill>
      </fill>
    </dxf>
    <dxf>
      <fill>
        <patternFill>
          <bgColor rgb="FFFFC489"/>
        </patternFill>
      </fill>
    </dxf>
    <dxf>
      <fill>
        <patternFill>
          <bgColor rgb="FFFFC000"/>
        </patternFill>
      </fill>
    </dxf>
    <dxf>
      <fill>
        <patternFill>
          <bgColor rgb="FFFFFFCC"/>
        </patternFill>
      </fill>
    </dxf>
    <dxf>
      <fill>
        <patternFill>
          <bgColor rgb="FFFFC9C9"/>
        </patternFill>
      </fill>
    </dxf>
    <dxf>
      <fill>
        <patternFill>
          <bgColor rgb="FFC4D79B"/>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wallonie.be/fr/demarches/demander-une-subvention-pour-la-plantation-dune-haie-vive-dun-taillis-lineaire-dun-verger-et" TargetMode="External"/><Relationship Id="rId2" Type="http://schemas.openxmlformats.org/officeDocument/2006/relationships/hyperlink" Target="http://mahaie.be/" TargetMode="External"/><Relationship Id="rId1" Type="http://schemas.openxmlformats.org/officeDocument/2006/relationships/image" Target="../media/image1.jpeg"/><Relationship Id="rId6" Type="http://schemas.openxmlformats.org/officeDocument/2006/relationships/image" Target="../media/image3.jpeg"/><Relationship Id="rId5" Type="http://schemas.openxmlformats.org/officeDocument/2006/relationships/image" Target="../media/image2.png"/><Relationship Id="rId4" Type="http://schemas.openxmlformats.org/officeDocument/2006/relationships/hyperlink" Target="https://yesweplant.wallonie.be/home/aide-et-soutien/Citoyen/demande-de-subside.html" TargetMode="External"/></Relationships>
</file>

<file path=xl/drawings/drawing1.xml><?xml version="1.0" encoding="utf-8"?>
<xdr:wsDr xmlns:xdr="http://schemas.openxmlformats.org/drawingml/2006/spreadsheetDrawing" xmlns:a="http://schemas.openxmlformats.org/drawingml/2006/main">
  <xdr:twoCellAnchor>
    <xdr:from>
      <xdr:col>7</xdr:col>
      <xdr:colOff>152399</xdr:colOff>
      <xdr:row>4</xdr:row>
      <xdr:rowOff>152718</xdr:rowOff>
    </xdr:from>
    <xdr:to>
      <xdr:col>14</xdr:col>
      <xdr:colOff>598714</xdr:colOff>
      <xdr:row>12</xdr:row>
      <xdr:rowOff>134467</xdr:rowOff>
    </xdr:to>
    <xdr:sp macro="" textlink="">
      <xdr:nvSpPr>
        <xdr:cNvPr id="2" name="ZoneTexte 1">
          <a:extLst>
            <a:ext uri="{FF2B5EF4-FFF2-40B4-BE49-F238E27FC236}">
              <a16:creationId xmlns:a16="http://schemas.microsoft.com/office/drawing/2014/main" id="{C2833C94-B556-429F-9422-D5333A53BA66}"/>
            </a:ext>
          </a:extLst>
        </xdr:cNvPr>
        <xdr:cNvSpPr txBox="1"/>
      </xdr:nvSpPr>
      <xdr:spPr>
        <a:xfrm>
          <a:off x="4164105" y="981953"/>
          <a:ext cx="4839021" cy="214448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200" b="1" i="1" u="sng">
              <a:solidFill>
                <a:schemeClr val="dk1"/>
              </a:solidFill>
              <a:effectLst/>
              <a:latin typeface="+mn-lt"/>
              <a:ea typeface="+mn-ea"/>
              <a:cs typeface="+mn-cs"/>
            </a:rPr>
            <a:t>Informations générales</a:t>
          </a:r>
          <a:endParaRPr lang="fr-BE" sz="1200">
            <a:effectLst/>
          </a:endParaRPr>
        </a:p>
        <a:p>
          <a:r>
            <a:rPr lang="fr-FR" sz="1200">
              <a:solidFill>
                <a:schemeClr val="dk1"/>
              </a:solidFill>
              <a:effectLst/>
              <a:latin typeface="+mn-lt"/>
              <a:ea typeface="+mn-ea"/>
              <a:cs typeface="+mn-cs"/>
            </a:rPr>
            <a:t>Ceci est un tableau Excel conçu</a:t>
          </a:r>
          <a:r>
            <a:rPr lang="fr-FR" sz="1200" baseline="0">
              <a:solidFill>
                <a:schemeClr val="dk1"/>
              </a:solidFill>
              <a:effectLst/>
              <a:latin typeface="+mn-lt"/>
              <a:ea typeface="+mn-ea"/>
              <a:cs typeface="+mn-cs"/>
            </a:rPr>
            <a:t> pour vérifier que votre haie est bien éligible à la prime de la RW.  Après avoir précisé ce que vous souhaitez au Parc naturel de Gaume, celui-ci vous conseillera une formule de haie adaptée à vos souhaits, votre sol et votre climat. </a:t>
          </a:r>
          <a:r>
            <a:rPr lang="fr-FR" sz="1200">
              <a:solidFill>
                <a:schemeClr val="dk1"/>
              </a:solidFill>
              <a:effectLst/>
              <a:latin typeface="+mn-lt"/>
              <a:ea typeface="+mn-ea"/>
              <a:cs typeface="+mn-cs"/>
            </a:rPr>
            <a:t>Le bon complété est à renvoyer à espacesverts@pepiniereslagaume.be; ou rue des Saucettes, 90, 6730 BREUVANNE.</a:t>
          </a:r>
          <a:endParaRPr lang="fr-BE" sz="1200">
            <a:effectLst/>
          </a:endParaRPr>
        </a:p>
        <a:p>
          <a:r>
            <a:rPr lang="fr-FR" sz="1200">
              <a:solidFill>
                <a:schemeClr val="dk1"/>
              </a:solidFill>
              <a:effectLst/>
              <a:latin typeface="+mn-lt"/>
              <a:ea typeface="+mn-ea"/>
              <a:cs typeface="+mn-cs"/>
            </a:rPr>
            <a:t>Une facture vous sera transmise à la livraison</a:t>
          </a:r>
          <a:r>
            <a:rPr lang="fr-FR" sz="1200" b="1" baseline="0">
              <a:solidFill>
                <a:schemeClr val="dk1"/>
              </a:solidFill>
              <a:effectLst/>
              <a:latin typeface="+mn-lt"/>
              <a:ea typeface="+mn-ea"/>
              <a:cs typeface="+mn-cs"/>
            </a:rPr>
            <a:t>.</a:t>
          </a:r>
          <a:endParaRPr lang="fr-BE" sz="1200">
            <a:effectLst/>
          </a:endParaRPr>
        </a:p>
        <a:p>
          <a:r>
            <a:rPr lang="fr-FR" sz="1200" b="1">
              <a:solidFill>
                <a:srgbClr val="FF0000"/>
              </a:solidFill>
              <a:effectLst/>
              <a:latin typeface="+mn-lt"/>
              <a:ea typeface="+mn-ea"/>
              <a:cs typeface="+mn-cs"/>
            </a:rPr>
            <a:t>Clôture de la commande le 6</a:t>
          </a:r>
          <a:r>
            <a:rPr lang="fr-FR" sz="1200" b="1" baseline="0">
              <a:solidFill>
                <a:srgbClr val="FF0000"/>
              </a:solidFill>
              <a:effectLst/>
              <a:latin typeface="+mn-lt"/>
              <a:ea typeface="+mn-ea"/>
              <a:cs typeface="+mn-cs"/>
            </a:rPr>
            <a:t> novembre</a:t>
          </a:r>
          <a:r>
            <a:rPr lang="fr-FR" sz="1200" b="1">
              <a:solidFill>
                <a:srgbClr val="FF0000"/>
              </a:solidFill>
              <a:effectLst/>
              <a:latin typeface="+mn-lt"/>
              <a:ea typeface="+mn-ea"/>
              <a:cs typeface="+mn-cs"/>
            </a:rPr>
            <a:t> 2026.</a:t>
          </a:r>
          <a:br>
            <a:rPr lang="fr-FR" sz="1200" b="1">
              <a:solidFill>
                <a:schemeClr val="dk1"/>
              </a:solidFill>
              <a:effectLst/>
              <a:latin typeface="+mn-lt"/>
              <a:ea typeface="+mn-ea"/>
              <a:cs typeface="+mn-cs"/>
            </a:rPr>
          </a:br>
          <a:r>
            <a:rPr lang="fr-FR" sz="1200" b="1">
              <a:solidFill>
                <a:srgbClr val="FF0000"/>
              </a:solidFill>
              <a:effectLst/>
              <a:latin typeface="+mn-lt"/>
              <a:ea typeface="+mn-ea"/>
              <a:cs typeface="+mn-cs"/>
            </a:rPr>
            <a:t>Livraison à Breuvanne le samedi 28 novembre 2026 entre 09h00 et 12h00.</a:t>
          </a:r>
          <a:endParaRPr lang="fr-BE" sz="1200">
            <a:solidFill>
              <a:srgbClr val="FF0000"/>
            </a:solidFill>
            <a:effectLst/>
          </a:endParaRPr>
        </a:p>
        <a:p>
          <a:r>
            <a:rPr lang="fr-FR" sz="1200" b="1">
              <a:solidFill>
                <a:schemeClr val="dk1"/>
              </a:solidFill>
              <a:effectLst/>
              <a:latin typeface="+mn-lt"/>
              <a:ea typeface="+mn-ea"/>
              <a:cs typeface="+mn-cs"/>
            </a:rPr>
            <a:t>Conditions générales de vente au verso</a:t>
          </a:r>
          <a:endParaRPr lang="fr-BE" sz="1200">
            <a:effectLst/>
          </a:endParaRPr>
        </a:p>
      </xdr:txBody>
    </xdr:sp>
    <xdr:clientData/>
  </xdr:twoCellAnchor>
  <xdr:twoCellAnchor editAs="oneCell">
    <xdr:from>
      <xdr:col>12</xdr:col>
      <xdr:colOff>80683</xdr:colOff>
      <xdr:row>0</xdr:row>
      <xdr:rowOff>127300</xdr:rowOff>
    </xdr:from>
    <xdr:to>
      <xdr:col>13</xdr:col>
      <xdr:colOff>691964</xdr:colOff>
      <xdr:row>3</xdr:row>
      <xdr:rowOff>66945</xdr:rowOff>
    </xdr:to>
    <xdr:pic>
      <xdr:nvPicPr>
        <xdr:cNvPr id="9" name="Image 8">
          <a:extLst>
            <a:ext uri="{FF2B5EF4-FFF2-40B4-BE49-F238E27FC236}">
              <a16:creationId xmlns:a16="http://schemas.microsoft.com/office/drawing/2014/main" id="{17F718D4-1528-4DB8-8E02-3F53318595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27477" y="127300"/>
          <a:ext cx="1404994" cy="602697"/>
        </a:xfrm>
        <a:prstGeom prst="rect">
          <a:avLst/>
        </a:prstGeom>
      </xdr:spPr>
    </xdr:pic>
    <xdr:clientData/>
  </xdr:twoCellAnchor>
  <xdr:twoCellAnchor>
    <xdr:from>
      <xdr:col>0</xdr:col>
      <xdr:colOff>0</xdr:colOff>
      <xdr:row>103</xdr:row>
      <xdr:rowOff>149596</xdr:rowOff>
    </xdr:from>
    <xdr:to>
      <xdr:col>14</xdr:col>
      <xdr:colOff>7620</xdr:colOff>
      <xdr:row>114</xdr:row>
      <xdr:rowOff>92447</xdr:rowOff>
    </xdr:to>
    <xdr:sp macro="" textlink="">
      <xdr:nvSpPr>
        <xdr:cNvPr id="6" name="ZoneTexte 5">
          <a:extLst>
            <a:ext uri="{FF2B5EF4-FFF2-40B4-BE49-F238E27FC236}">
              <a16:creationId xmlns:a16="http://schemas.microsoft.com/office/drawing/2014/main" id="{952FCDB6-DF7C-4E24-B87F-188DBA615A96}"/>
            </a:ext>
          </a:extLst>
        </xdr:cNvPr>
        <xdr:cNvSpPr txBox="1"/>
      </xdr:nvSpPr>
      <xdr:spPr>
        <a:xfrm>
          <a:off x="0" y="20062449"/>
          <a:ext cx="8333591" cy="16685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1300" b="1" i="1">
              <a:solidFill>
                <a:srgbClr val="00B050"/>
              </a:solidFill>
              <a:effectLst/>
              <a:latin typeface="+mn-lt"/>
              <a:ea typeface="+mn-ea"/>
              <a:cs typeface="+mn-cs"/>
            </a:rPr>
            <a:t>Ensuite,</a:t>
          </a:r>
          <a:endParaRPr lang="fr-FR" sz="1300" i="1">
            <a:solidFill>
              <a:srgbClr val="00B050"/>
            </a:solidFill>
            <a:effectLst/>
            <a:latin typeface="+mn-lt"/>
            <a:ea typeface="+mn-ea"/>
            <a:cs typeface="+mn-cs"/>
          </a:endParaRPr>
        </a:p>
        <a:p>
          <a:pPr marL="342900" indent="-342900">
            <a:buFont typeface="+mj-lt"/>
            <a:buAutoNum type="arabicPeriod"/>
          </a:pPr>
          <a:r>
            <a:rPr lang="fr-FR" sz="1300">
              <a:solidFill>
                <a:schemeClr val="dk1"/>
              </a:solidFill>
              <a:effectLst/>
              <a:latin typeface="+mn-lt"/>
              <a:ea typeface="+mn-ea"/>
              <a:cs typeface="+mn-cs"/>
            </a:rPr>
            <a:t>Faites votre demande par le formulaire électronique et en envoyant les documents nécessaires.</a:t>
          </a:r>
        </a:p>
        <a:p>
          <a:pPr marL="342900" indent="-342900">
            <a:buFont typeface="+mj-lt"/>
            <a:buAutoNum type="arabicPeriod"/>
          </a:pPr>
          <a:r>
            <a:rPr lang="fr-FR" sz="1300">
              <a:solidFill>
                <a:schemeClr val="dk1"/>
              </a:solidFill>
              <a:effectLst/>
              <a:latin typeface="+mn-lt"/>
              <a:ea typeface="+mn-ea"/>
              <a:cs typeface="+mn-cs"/>
            </a:rPr>
            <a:t>Recevez la décision d'octroi de la subvention.</a:t>
          </a:r>
        </a:p>
        <a:p>
          <a:pPr marL="342900" indent="-342900">
            <a:buFont typeface="+mj-lt"/>
            <a:buAutoNum type="arabicPeriod"/>
          </a:pPr>
          <a:r>
            <a:rPr lang="fr-FR" sz="1300">
              <a:solidFill>
                <a:schemeClr val="dk1"/>
              </a:solidFill>
              <a:effectLst/>
              <a:latin typeface="+mn-lt"/>
              <a:ea typeface="+mn-ea"/>
              <a:cs typeface="+mn-cs"/>
            </a:rPr>
            <a:t>Effectuez les plantations ou l'entretien dans les 2 ans à dater de la date de la décision.</a:t>
          </a:r>
        </a:p>
        <a:p>
          <a:pPr marL="342900" indent="-342900">
            <a:buFont typeface="+mj-lt"/>
            <a:buAutoNum type="arabicPeriod"/>
          </a:pPr>
          <a:r>
            <a:rPr lang="fr-FR" sz="1300">
              <a:solidFill>
                <a:schemeClr val="dk1"/>
              </a:solidFill>
              <a:effectLst/>
              <a:latin typeface="+mn-lt"/>
              <a:ea typeface="+mn-ea"/>
              <a:cs typeface="+mn-cs"/>
            </a:rPr>
            <a:t>Signalez la fin des travaux pour demander la liquidation de la subvention.</a:t>
          </a:r>
        </a:p>
        <a:p>
          <a:r>
            <a:rPr lang="fr-FR" sz="1300">
              <a:solidFill>
                <a:schemeClr val="dk1"/>
              </a:solidFill>
              <a:effectLst/>
              <a:latin typeface="+mn-lt"/>
              <a:ea typeface="+mn-ea"/>
              <a:cs typeface="+mn-cs"/>
            </a:rPr>
            <a:t> </a:t>
          </a:r>
        </a:p>
        <a:p>
          <a:r>
            <a:rPr lang="fr-FR" sz="1300" b="1">
              <a:solidFill>
                <a:schemeClr val="dk1"/>
              </a:solidFill>
              <a:effectLst/>
              <a:latin typeface="+mn-lt"/>
              <a:ea typeface="+mn-ea"/>
              <a:cs typeface="+mn-cs"/>
            </a:rPr>
            <a:t>N’hésitez pas à revenir vers nous pour toute question, nous pouvons vous aider !</a:t>
          </a:r>
          <a:endParaRPr lang="fr-FR" sz="1300">
            <a:solidFill>
              <a:schemeClr val="dk1"/>
            </a:solidFill>
            <a:effectLst/>
            <a:latin typeface="+mn-lt"/>
            <a:ea typeface="+mn-ea"/>
            <a:cs typeface="+mn-cs"/>
          </a:endParaRPr>
        </a:p>
      </xdr:txBody>
    </xdr:sp>
    <xdr:clientData/>
  </xdr:twoCellAnchor>
  <xdr:twoCellAnchor>
    <xdr:from>
      <xdr:col>1</xdr:col>
      <xdr:colOff>0</xdr:colOff>
      <xdr:row>92</xdr:row>
      <xdr:rowOff>24765</xdr:rowOff>
    </xdr:from>
    <xdr:to>
      <xdr:col>14</xdr:col>
      <xdr:colOff>7200</xdr:colOff>
      <xdr:row>93</xdr:row>
      <xdr:rowOff>158115</xdr:rowOff>
    </xdr:to>
    <xdr:sp macro="" textlink="">
      <xdr:nvSpPr>
        <xdr:cNvPr id="10" name="ZoneTexte 9">
          <a:hlinkClick xmlns:r="http://schemas.openxmlformats.org/officeDocument/2006/relationships" r:id="rId2"/>
          <a:extLst>
            <a:ext uri="{FF2B5EF4-FFF2-40B4-BE49-F238E27FC236}">
              <a16:creationId xmlns:a16="http://schemas.microsoft.com/office/drawing/2014/main" id="{4E77FE8C-4ED5-406D-956C-46ED6FD3E881}"/>
            </a:ext>
          </a:extLst>
        </xdr:cNvPr>
        <xdr:cNvSpPr txBox="1"/>
      </xdr:nvSpPr>
      <xdr:spPr>
        <a:xfrm>
          <a:off x="762000" y="19739610"/>
          <a:ext cx="8966415" cy="3200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00"/>
            <a:t>Pour plus d'infos</a:t>
          </a:r>
          <a:r>
            <a:rPr lang="fr-FR" sz="1300" baseline="0"/>
            <a:t> techniques, téléchargez la brochure interactive sur les haies multifonctionnelles de l'AWAF à </a:t>
          </a:r>
          <a:r>
            <a:rPr lang="fr-FR" sz="1300" b="1" u="sng" baseline="0">
              <a:solidFill>
                <a:schemeClr val="tx2"/>
              </a:solidFill>
            </a:rPr>
            <a:t>http://mahaie.be</a:t>
          </a:r>
          <a:endParaRPr lang="fr-FR" sz="1300" b="1" u="sng">
            <a:solidFill>
              <a:schemeClr val="tx2"/>
            </a:solidFill>
          </a:endParaRPr>
        </a:p>
      </xdr:txBody>
    </xdr:sp>
    <xdr:clientData/>
  </xdr:twoCellAnchor>
  <xdr:twoCellAnchor>
    <xdr:from>
      <xdr:col>1</xdr:col>
      <xdr:colOff>0</xdr:colOff>
      <xdr:row>100</xdr:row>
      <xdr:rowOff>121921</xdr:rowOff>
    </xdr:from>
    <xdr:to>
      <xdr:col>14</xdr:col>
      <xdr:colOff>7200</xdr:colOff>
      <xdr:row>104</xdr:row>
      <xdr:rowOff>66675</xdr:rowOff>
    </xdr:to>
    <xdr:sp macro="" textlink="">
      <xdr:nvSpPr>
        <xdr:cNvPr id="11" name="ZoneTexte 10">
          <a:hlinkClick xmlns:r="http://schemas.openxmlformats.org/officeDocument/2006/relationships" r:id="rId3"/>
          <a:extLst>
            <a:ext uri="{FF2B5EF4-FFF2-40B4-BE49-F238E27FC236}">
              <a16:creationId xmlns:a16="http://schemas.microsoft.com/office/drawing/2014/main" id="{9782BD21-4F71-47A9-92CE-871661730186}"/>
            </a:ext>
          </a:extLst>
        </xdr:cNvPr>
        <xdr:cNvSpPr txBox="1"/>
      </xdr:nvSpPr>
      <xdr:spPr>
        <a:xfrm>
          <a:off x="762000" y="21334096"/>
          <a:ext cx="8966415" cy="5886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85750" indent="-285750">
            <a:buFont typeface="Wingdings" panose="05000000000000000000" pitchFamily="2" charset="2"/>
            <a:buChar char="v"/>
          </a:pPr>
          <a:r>
            <a:rPr lang="fr-FR" sz="1300">
              <a:solidFill>
                <a:schemeClr val="dk1"/>
              </a:solidFill>
              <a:effectLst/>
              <a:latin typeface="+mn-lt"/>
              <a:ea typeface="+mn-ea"/>
              <a:cs typeface="+mn-cs"/>
            </a:rPr>
            <a:t>de la page </a:t>
          </a:r>
          <a:r>
            <a:rPr lang="fr-FR" sz="1300" b="1" u="sng">
              <a:solidFill>
                <a:schemeClr val="tx2"/>
              </a:solidFill>
              <a:effectLst/>
              <a:latin typeface="+mn-lt"/>
              <a:ea typeface="+mn-ea"/>
              <a:cs typeface="+mn-cs"/>
            </a:rPr>
            <a:t>Demander une subvention pour la plantation d’une haie vive, d’un taillis linéaire, d’un verger et d'alignement d'arbres ainsi que pour l’entretien des arbres têtards</a:t>
          </a:r>
          <a:r>
            <a:rPr lang="fr-FR" sz="1300">
              <a:solidFill>
                <a:schemeClr val="dk1"/>
              </a:solidFill>
              <a:effectLst/>
              <a:latin typeface="+mn-lt"/>
              <a:ea typeface="+mn-ea"/>
              <a:cs typeface="+mn-cs"/>
            </a:rPr>
            <a:t>.</a:t>
          </a:r>
          <a:endParaRPr lang="fr-FR" sz="1300">
            <a:effectLst/>
          </a:endParaRPr>
        </a:p>
      </xdr:txBody>
    </xdr:sp>
    <xdr:clientData/>
  </xdr:twoCellAnchor>
  <xdr:twoCellAnchor>
    <xdr:from>
      <xdr:col>1</xdr:col>
      <xdr:colOff>0</xdr:colOff>
      <xdr:row>97</xdr:row>
      <xdr:rowOff>91441</xdr:rowOff>
    </xdr:from>
    <xdr:to>
      <xdr:col>14</xdr:col>
      <xdr:colOff>7200</xdr:colOff>
      <xdr:row>100</xdr:row>
      <xdr:rowOff>114300</xdr:rowOff>
    </xdr:to>
    <xdr:sp macro="" textlink="">
      <xdr:nvSpPr>
        <xdr:cNvPr id="12" name="ZoneTexte 11">
          <a:hlinkClick xmlns:r="http://schemas.openxmlformats.org/officeDocument/2006/relationships" r:id="rId4"/>
          <a:extLst>
            <a:ext uri="{FF2B5EF4-FFF2-40B4-BE49-F238E27FC236}">
              <a16:creationId xmlns:a16="http://schemas.microsoft.com/office/drawing/2014/main" id="{BA542206-4069-400D-BF16-58A356044E11}"/>
            </a:ext>
          </a:extLst>
        </xdr:cNvPr>
        <xdr:cNvSpPr txBox="1"/>
      </xdr:nvSpPr>
      <xdr:spPr>
        <a:xfrm>
          <a:off x="762000" y="20829271"/>
          <a:ext cx="8966415" cy="4991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285750" indent="-285750">
            <a:buFont typeface="Wingdings" panose="05000000000000000000" pitchFamily="2" charset="2"/>
            <a:buChar char="v"/>
          </a:pPr>
          <a:r>
            <a:rPr lang="fr-FR" sz="1300">
              <a:solidFill>
                <a:schemeClr val="dk1"/>
              </a:solidFill>
              <a:effectLst/>
              <a:latin typeface="+mn-lt"/>
              <a:ea typeface="+mn-ea"/>
              <a:cs typeface="+mn-cs"/>
            </a:rPr>
            <a:t>du </a:t>
          </a:r>
          <a:r>
            <a:rPr lang="fr-FR" sz="1300" b="1" u="sng">
              <a:solidFill>
                <a:schemeClr val="tx2"/>
              </a:solidFill>
              <a:effectLst/>
              <a:latin typeface="+mn-lt"/>
              <a:ea typeface="+mn-ea"/>
              <a:cs typeface="+mn-cs"/>
            </a:rPr>
            <a:t>vademecum</a:t>
          </a:r>
          <a:r>
            <a:rPr lang="fr-FR" sz="1300">
              <a:solidFill>
                <a:schemeClr val="dk1"/>
              </a:solidFill>
              <a:effectLst/>
              <a:latin typeface="+mn-lt"/>
              <a:ea typeface="+mn-ea"/>
              <a:cs typeface="+mn-cs"/>
            </a:rPr>
            <a:t> qui présente les conditions d'octroi de la subvention ainsi que les montants en fonction des types de plantations;</a:t>
          </a:r>
          <a:endParaRPr lang="fr-FR" sz="1300">
            <a:effectLst/>
          </a:endParaRPr>
        </a:p>
      </xdr:txBody>
    </xdr:sp>
    <xdr:clientData/>
  </xdr:twoCellAnchor>
  <xdr:twoCellAnchor>
    <xdr:from>
      <xdr:col>0</xdr:col>
      <xdr:colOff>0</xdr:colOff>
      <xdr:row>93</xdr:row>
      <xdr:rowOff>160021</xdr:rowOff>
    </xdr:from>
    <xdr:to>
      <xdr:col>14</xdr:col>
      <xdr:colOff>7200</xdr:colOff>
      <xdr:row>96</xdr:row>
      <xdr:rowOff>163287</xdr:rowOff>
    </xdr:to>
    <xdr:sp macro="" textlink="">
      <xdr:nvSpPr>
        <xdr:cNvPr id="13" name="ZoneTexte 12">
          <a:extLst>
            <a:ext uri="{FF2B5EF4-FFF2-40B4-BE49-F238E27FC236}">
              <a16:creationId xmlns:a16="http://schemas.microsoft.com/office/drawing/2014/main" id="{A9A3CC45-825E-4529-BC94-AE46E075CDE1}"/>
            </a:ext>
          </a:extLst>
        </xdr:cNvPr>
        <xdr:cNvSpPr txBox="1"/>
      </xdr:nvSpPr>
      <xdr:spPr>
        <a:xfrm>
          <a:off x="0" y="18360935"/>
          <a:ext cx="8639571" cy="536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00" b="1">
              <a:solidFill>
                <a:schemeClr val="dk1"/>
              </a:solidFill>
              <a:effectLst/>
              <a:latin typeface="+mn-lt"/>
              <a:ea typeface="+mn-ea"/>
              <a:cs typeface="+mn-cs"/>
            </a:rPr>
            <a:t>La prime à la plantation Région Wallonne</a:t>
          </a:r>
          <a:endParaRPr lang="fr-FR" sz="1300">
            <a:effectLst/>
          </a:endParaRPr>
        </a:p>
        <a:p>
          <a:r>
            <a:rPr lang="fr-FR" sz="1300" b="1">
              <a:solidFill>
                <a:schemeClr val="dk1"/>
              </a:solidFill>
              <a:effectLst/>
              <a:latin typeface="+mn-lt"/>
              <a:ea typeface="+mn-ea"/>
              <a:cs typeface="+mn-cs"/>
            </a:rPr>
            <a:t>Quelles sont les étapes d’une demande de subvention ?  </a:t>
          </a:r>
          <a:r>
            <a:rPr lang="fr-FR" sz="1300" b="1" i="1">
              <a:solidFill>
                <a:srgbClr val="00B050"/>
              </a:solidFill>
              <a:effectLst/>
              <a:latin typeface="+mn-lt"/>
              <a:ea typeface="+mn-ea"/>
              <a:cs typeface="+mn-cs"/>
            </a:rPr>
            <a:t>Avant toute chose, prenez connaissance :</a:t>
          </a:r>
          <a:endParaRPr lang="fr-FR" sz="1300">
            <a:solidFill>
              <a:srgbClr val="00B050"/>
            </a:solidFill>
            <a:effectLst/>
          </a:endParaRPr>
        </a:p>
      </xdr:txBody>
    </xdr:sp>
    <xdr:clientData/>
  </xdr:twoCellAnchor>
  <xdr:twoCellAnchor editAs="oneCell">
    <xdr:from>
      <xdr:col>13</xdr:col>
      <xdr:colOff>580571</xdr:colOff>
      <xdr:row>74</xdr:row>
      <xdr:rowOff>0</xdr:rowOff>
    </xdr:from>
    <xdr:to>
      <xdr:col>14</xdr:col>
      <xdr:colOff>746235</xdr:colOff>
      <xdr:row>78</xdr:row>
      <xdr:rowOff>134555</xdr:rowOff>
    </xdr:to>
    <xdr:pic>
      <xdr:nvPicPr>
        <xdr:cNvPr id="15" name="Image 14">
          <a:extLst>
            <a:ext uri="{FF2B5EF4-FFF2-40B4-BE49-F238E27FC236}">
              <a16:creationId xmlns:a16="http://schemas.microsoft.com/office/drawing/2014/main" id="{A9FE2B78-3A17-4E36-84F5-399CA32277E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144542" y="14253882"/>
          <a:ext cx="931475" cy="892745"/>
        </a:xfrm>
        <a:prstGeom prst="rect">
          <a:avLst/>
        </a:prstGeom>
      </xdr:spPr>
    </xdr:pic>
    <xdr:clientData/>
  </xdr:twoCellAnchor>
  <xdr:twoCellAnchor editAs="oneCell">
    <xdr:from>
      <xdr:col>12</xdr:col>
      <xdr:colOff>112058</xdr:colOff>
      <xdr:row>74</xdr:row>
      <xdr:rowOff>112059</xdr:rowOff>
    </xdr:from>
    <xdr:to>
      <xdr:col>13</xdr:col>
      <xdr:colOff>630102</xdr:colOff>
      <xdr:row>77</xdr:row>
      <xdr:rowOff>89245</xdr:rowOff>
    </xdr:to>
    <xdr:pic>
      <xdr:nvPicPr>
        <xdr:cNvPr id="16" name="Image 15">
          <a:extLst>
            <a:ext uri="{FF2B5EF4-FFF2-40B4-BE49-F238E27FC236}">
              <a16:creationId xmlns:a16="http://schemas.microsoft.com/office/drawing/2014/main" id="{4866A999-250F-4F14-86A9-9BFA133B107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880411" y="14343530"/>
          <a:ext cx="1317471" cy="546780"/>
        </a:xfrm>
        <a:prstGeom prst="rect">
          <a:avLst/>
        </a:prstGeom>
      </xdr:spPr>
    </xdr:pic>
    <xdr:clientData/>
  </xdr:twoCellAnchor>
  <xdr:twoCellAnchor>
    <xdr:from>
      <xdr:col>0</xdr:col>
      <xdr:colOff>0</xdr:colOff>
      <xdr:row>114</xdr:row>
      <xdr:rowOff>89644</xdr:rowOff>
    </xdr:from>
    <xdr:to>
      <xdr:col>14</xdr:col>
      <xdr:colOff>642179</xdr:colOff>
      <xdr:row>158</xdr:row>
      <xdr:rowOff>35856</xdr:rowOff>
    </xdr:to>
    <xdr:sp macro="" textlink="">
      <xdr:nvSpPr>
        <xdr:cNvPr id="4" name="ZoneTexte 3">
          <a:extLst>
            <a:ext uri="{FF2B5EF4-FFF2-40B4-BE49-F238E27FC236}">
              <a16:creationId xmlns:a16="http://schemas.microsoft.com/office/drawing/2014/main" id="{6D04579B-D11A-425F-8B87-1A5815545CF8}"/>
            </a:ext>
          </a:extLst>
        </xdr:cNvPr>
        <xdr:cNvSpPr txBox="1"/>
      </xdr:nvSpPr>
      <xdr:spPr>
        <a:xfrm>
          <a:off x="0" y="22375903"/>
          <a:ext cx="9239332" cy="78889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300" b="1" u="dbl" baseline="0">
              <a:solidFill>
                <a:schemeClr val="dk1"/>
              </a:solidFill>
              <a:effectLst/>
              <a:latin typeface="+mn-lt"/>
              <a:ea typeface="+mn-ea"/>
              <a:cs typeface="+mn-cs"/>
            </a:rPr>
            <a:t>Conditions générales de vente</a:t>
          </a:r>
          <a:endParaRPr lang="fr-FR" sz="1300" u="dbl" baseline="0">
            <a:solidFill>
              <a:schemeClr val="dk1"/>
            </a:solidFill>
            <a:effectLst/>
            <a:latin typeface="+mn-lt"/>
            <a:ea typeface="+mn-ea"/>
            <a:cs typeface="+mn-cs"/>
          </a:endParaRPr>
        </a:p>
        <a:p>
          <a:pPr algn="l"/>
          <a:r>
            <a:rPr lang="fr-FR" sz="1300">
              <a:solidFill>
                <a:schemeClr val="dk1"/>
              </a:solidFill>
              <a:effectLst/>
              <a:latin typeface="+mn-lt"/>
              <a:ea typeface="+mn-ea"/>
              <a:cs typeface="+mn-cs"/>
            </a:rPr>
            <a:t> </a:t>
          </a:r>
        </a:p>
        <a:p>
          <a:pPr algn="l"/>
          <a:r>
            <a:rPr lang="fr-BE" sz="1300">
              <a:solidFill>
                <a:schemeClr val="dk1"/>
              </a:solidFill>
              <a:effectLst/>
              <a:latin typeface="+mn-lt"/>
              <a:ea typeface="+mn-ea"/>
              <a:cs typeface="+mn-cs"/>
            </a:rPr>
            <a:t>Le Parc Naturel de Gaume et les Pépinières La Gaume proposent le Pack Biodiversité pour promouvoir la plantation de fruitiers hautes tiges et de haies, et ainsi enrayer l’érosion de la biodiversité que la Planète et nos régions connaissent actuellement.</a:t>
          </a:r>
        </a:p>
        <a:p>
          <a:pPr algn="l"/>
          <a:r>
            <a:rPr lang="fr-BE" sz="1300">
              <a:solidFill>
                <a:schemeClr val="dk1"/>
              </a:solidFill>
              <a:effectLst/>
              <a:latin typeface="+mn-lt"/>
              <a:ea typeface="+mn-ea"/>
              <a:cs typeface="+mn-cs"/>
            </a:rPr>
            <a:t>Vu le</a:t>
          </a:r>
          <a:r>
            <a:rPr lang="fr-BE" sz="1300" baseline="0">
              <a:solidFill>
                <a:schemeClr val="dk1"/>
              </a:solidFill>
              <a:effectLst/>
              <a:latin typeface="+mn-lt"/>
              <a:ea typeface="+mn-ea"/>
              <a:cs typeface="+mn-cs"/>
            </a:rPr>
            <a:t>s productions actuelles, les quantités de fruitiers disponibles par variétés sont limitées</a:t>
          </a:r>
          <a:r>
            <a:rPr lang="fr-BE" sz="1300">
              <a:solidFill>
                <a:schemeClr val="dk1"/>
              </a:solidFill>
              <a:effectLst/>
              <a:latin typeface="+mn-lt"/>
              <a:ea typeface="+mn-ea"/>
              <a:cs typeface="+mn-cs"/>
            </a:rPr>
            <a:t>. La commande groupée est organisée de manière à clore les commande fin d'été. Il sera toujours possible de commander jusqu'au</a:t>
          </a:r>
          <a:r>
            <a:rPr lang="fr-BE" sz="1300" baseline="0">
              <a:solidFill>
                <a:schemeClr val="dk1"/>
              </a:solidFill>
              <a:effectLst/>
              <a:latin typeface="+mn-lt"/>
              <a:ea typeface="+mn-ea"/>
              <a:cs typeface="+mn-cs"/>
            </a:rPr>
            <a:t> 3 semaines avant la date de livraison, alors sans garantie de disponibilité des variétés demandées.</a:t>
          </a:r>
          <a:endParaRPr lang="fr-BE" sz="1300">
            <a:solidFill>
              <a:schemeClr val="dk1"/>
            </a:solidFill>
            <a:effectLst/>
            <a:latin typeface="+mn-lt"/>
            <a:ea typeface="+mn-ea"/>
            <a:cs typeface="+mn-cs"/>
          </a:endParaRP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Les commandes seront traitées par ordre d’arrivée et honorées dans cet ordre.  En cas de rupture de stock d’une variété, vous en serez averti dès que cette information nous sera parvenue.</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La clôture de la commande se fait le 30 août 2025, avec garantie des variétés;</a:t>
          </a:r>
          <a:r>
            <a:rPr lang="fr-BE" sz="1300" baseline="0">
              <a:solidFill>
                <a:schemeClr val="dk1"/>
              </a:solidFill>
              <a:effectLst/>
              <a:latin typeface="+mn-lt"/>
              <a:ea typeface="+mn-ea"/>
              <a:cs typeface="+mn-cs"/>
            </a:rPr>
            <a:t> ou le 7 novembre 2025 sans garantie des variétés ou de stock.</a:t>
          </a:r>
          <a:endParaRPr lang="fr-BE" sz="1300">
            <a:solidFill>
              <a:schemeClr val="dk1"/>
            </a:solidFill>
            <a:effectLst/>
            <a:latin typeface="+mn-lt"/>
            <a:ea typeface="+mn-ea"/>
            <a:cs typeface="+mn-cs"/>
          </a:endParaRP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Les prix ne nous ayant pas encore été communiqués par les producteurs, ceux repris dans la liste des variétés fruitières et des plants de haies ainsi que dans le bon de commande </a:t>
          </a:r>
          <a:r>
            <a:rPr lang="fr-BE" sz="1300" u="sng">
              <a:solidFill>
                <a:schemeClr val="dk1"/>
              </a:solidFill>
              <a:effectLst/>
              <a:latin typeface="+mn-lt"/>
              <a:ea typeface="+mn-ea"/>
              <a:cs typeface="+mn-cs"/>
            </a:rPr>
            <a:t>sont fournis à titre indicatif et ne sont nullement contractuels.</a:t>
          </a:r>
          <a:r>
            <a:rPr lang="fr-BE" sz="1300">
              <a:solidFill>
                <a:schemeClr val="dk1"/>
              </a:solidFill>
              <a:effectLst/>
              <a:latin typeface="+mn-lt"/>
              <a:ea typeface="+mn-ea"/>
              <a:cs typeface="+mn-cs"/>
            </a:rPr>
            <a:t>  Ils sont renseignés sous toutes réserves d’augmentation. En cas de hausse annoncée par les producteurs (dont les Pépinières La Gaume ne sont pas responsables), nous vous en informons dès que nous en avons connaissance.</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Une facture complète</a:t>
          </a:r>
          <a:r>
            <a:rPr lang="fr-BE" sz="1300" baseline="0">
              <a:solidFill>
                <a:schemeClr val="dk1"/>
              </a:solidFill>
              <a:effectLst/>
              <a:latin typeface="+mn-lt"/>
              <a:ea typeface="+mn-ea"/>
              <a:cs typeface="+mn-cs"/>
            </a:rPr>
            <a:t> et détaillée vous sera transmise après la réception des plants.</a:t>
          </a:r>
          <a:endParaRPr lang="fr-BE" sz="1300">
            <a:solidFill>
              <a:schemeClr val="dk1"/>
            </a:solidFill>
            <a:effectLst/>
            <a:latin typeface="+mn-lt"/>
            <a:ea typeface="+mn-ea"/>
            <a:cs typeface="+mn-cs"/>
          </a:endParaRP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La livraison des plants de fruitiers et de haies se fera à Breuvanne le samedi 29 novembre 2025 entre 09h00 et 12h00.  Un mail vous sera adressé quelques jours auparavant pour vous indiquer toutes les modalités pratiques de la livraison.</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Les Pépinières La Gaume mettent tout en œuvre pour minimiser le risque d’erreur dans les commandes livrées par le producteur, mais elles ne peuvent être tenues responsables de ces erreurs. Aucune réclamation ne pourra être introduite auprès des Pépinières La Gaume.</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En cas de rupture de stock d’une variété, les Pépinières La Gaume se réservent le droit de remplacer la variété demandée par une ou plusieurs variétés équivalentes proposées par le producteur, en accord avec la personne qui a commandé.</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Le cas échéant, la facture détaillée</a:t>
          </a:r>
          <a:r>
            <a:rPr lang="fr-BE" sz="1300" baseline="0">
              <a:solidFill>
                <a:schemeClr val="dk1"/>
              </a:solidFill>
              <a:effectLst/>
              <a:latin typeface="+mn-lt"/>
              <a:ea typeface="+mn-ea"/>
              <a:cs typeface="+mn-cs"/>
            </a:rPr>
            <a:t> finale reprendra ces corrections</a:t>
          </a:r>
          <a:r>
            <a:rPr lang="fr-BE" sz="1300">
              <a:solidFill>
                <a:schemeClr val="dk1"/>
              </a:solidFill>
              <a:effectLst/>
              <a:latin typeface="+mn-lt"/>
              <a:ea typeface="+mn-ea"/>
              <a:cs typeface="+mn-cs"/>
            </a:rPr>
            <a:t>, pour les plants qui n’auraient pas pu vous être livrés pour cause de rupture de stock, impliquant éventuellement un solde à vous rembourser.</a:t>
          </a:r>
        </a:p>
        <a:p>
          <a:pPr algn="l"/>
          <a:endParaRPr lang="fr-BE" sz="1300">
            <a:solidFill>
              <a:schemeClr val="dk1"/>
            </a:solidFill>
            <a:effectLst/>
            <a:latin typeface="+mn-lt"/>
            <a:ea typeface="+mn-ea"/>
            <a:cs typeface="+mn-cs"/>
          </a:endParaRPr>
        </a:p>
        <a:p>
          <a:pPr algn="l"/>
          <a:r>
            <a:rPr lang="fr-BE" sz="1300">
              <a:solidFill>
                <a:schemeClr val="dk1"/>
              </a:solidFill>
              <a:effectLst/>
              <a:latin typeface="+mn-lt"/>
              <a:ea typeface="+mn-ea"/>
              <a:cs typeface="+mn-cs"/>
            </a:rPr>
            <a:t>Nous mettons tout en œuvre pour fournir des plants de qualité. Le transport et la plantation étant réalisé par le client, les Pépinières La Gaume déclinent toute responsabilité en cas de non reprise des plants fournis.</a:t>
          </a:r>
        </a:p>
      </xdr:txBody>
    </xdr:sp>
    <xdr:clientData/>
  </xdr:twoCellAnchor>
  <xdr:twoCellAnchor editAs="oneCell">
    <xdr:from>
      <xdr:col>13</xdr:col>
      <xdr:colOff>713383</xdr:colOff>
      <xdr:row>0</xdr:row>
      <xdr:rowOff>0</xdr:rowOff>
    </xdr:from>
    <xdr:to>
      <xdr:col>15</xdr:col>
      <xdr:colOff>122762</xdr:colOff>
      <xdr:row>4</xdr:row>
      <xdr:rowOff>135450</xdr:rowOff>
    </xdr:to>
    <xdr:pic>
      <xdr:nvPicPr>
        <xdr:cNvPr id="8" name="Image 7">
          <a:extLst>
            <a:ext uri="{FF2B5EF4-FFF2-40B4-BE49-F238E27FC236}">
              <a16:creationId xmlns:a16="http://schemas.microsoft.com/office/drawing/2014/main" id="{CFB339EF-5DC8-407B-A8B0-BF1B70F39B8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8355795" y="0"/>
          <a:ext cx="931474" cy="960875"/>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A53E7-1D07-45EA-A42F-4D6079758025}">
  <dimension ref="A1:S160"/>
  <sheetViews>
    <sheetView tabSelected="1" topLeftCell="D33" zoomScale="85" zoomScaleNormal="85" zoomScaleSheetLayoutView="70" workbookViewId="0">
      <selection activeCell="F62" sqref="F62"/>
    </sheetView>
  </sheetViews>
  <sheetFormatPr baseColWidth="10" defaultRowHeight="14.4" x14ac:dyDescent="0.3"/>
  <cols>
    <col min="1" max="3" width="0" hidden="1" customWidth="1"/>
    <col min="4" max="4" width="23.33203125" customWidth="1"/>
    <col min="5" max="5" width="12.6640625" customWidth="1"/>
    <col min="6" max="6" width="12.5546875" customWidth="1"/>
    <col min="8" max="8" width="4.33203125" customWidth="1"/>
    <col min="9" max="9" width="3.88671875" customWidth="1"/>
    <col min="13" max="13" width="12" customWidth="1"/>
  </cols>
  <sheetData>
    <row r="1" spans="3:19" s="1" customFormat="1" ht="18" x14ac:dyDescent="0.35">
      <c r="D1" s="169" t="s">
        <v>135</v>
      </c>
      <c r="E1" s="169"/>
      <c r="F1" s="169"/>
      <c r="G1" s="169"/>
      <c r="H1" s="169"/>
      <c r="I1" s="169"/>
      <c r="J1" s="169"/>
      <c r="K1" s="169"/>
      <c r="L1" s="169"/>
      <c r="M1" s="169"/>
      <c r="N1" s="169"/>
      <c r="O1" s="169"/>
    </row>
    <row r="2" spans="3:19" s="1" customFormat="1" ht="18" x14ac:dyDescent="0.35">
      <c r="D2" s="170" t="s">
        <v>0</v>
      </c>
      <c r="E2" s="170"/>
      <c r="F2" s="170"/>
      <c r="G2" s="170"/>
      <c r="H2" s="170"/>
      <c r="I2" s="170"/>
      <c r="J2" s="170"/>
      <c r="K2" s="170"/>
      <c r="L2" s="170"/>
      <c r="M2" s="170"/>
      <c r="N2" s="170"/>
      <c r="O2" s="170"/>
    </row>
    <row r="3" spans="3:19" s="1" customFormat="1" x14ac:dyDescent="0.3">
      <c r="D3" s="2"/>
      <c r="E3" s="3"/>
      <c r="F3" s="3"/>
      <c r="G3" s="3"/>
      <c r="H3" s="3"/>
      <c r="I3" s="3"/>
      <c r="J3" s="3"/>
      <c r="K3" s="3"/>
      <c r="L3" s="3"/>
      <c r="M3" s="3"/>
      <c r="N3" s="4"/>
      <c r="O3" s="5"/>
      <c r="Q3" s="6"/>
      <c r="R3" s="6"/>
      <c r="S3" s="6"/>
    </row>
    <row r="4" spans="3:19" s="1" customFormat="1" ht="13.95" customHeight="1" x14ac:dyDescent="0.3">
      <c r="C4" s="7"/>
      <c r="D4" s="171" t="s">
        <v>121</v>
      </c>
      <c r="E4" s="172"/>
      <c r="F4" s="172"/>
      <c r="G4" s="173"/>
      <c r="H4" s="8"/>
      <c r="I4" s="8"/>
      <c r="O4" s="9"/>
      <c r="Q4" s="10"/>
      <c r="R4" s="10"/>
      <c r="S4" s="10"/>
    </row>
    <row r="5" spans="3:19" s="1" customFormat="1" ht="18.600000000000001" customHeight="1" x14ac:dyDescent="0.3">
      <c r="C5" s="11"/>
      <c r="D5" s="12" t="s">
        <v>1</v>
      </c>
      <c r="E5" s="174"/>
      <c r="F5" s="174"/>
      <c r="G5" s="174"/>
      <c r="H5" s="13"/>
      <c r="I5" s="13"/>
      <c r="J5" s="11"/>
      <c r="K5" s="11"/>
      <c r="L5" s="11"/>
      <c r="M5" s="11"/>
      <c r="N5" s="11"/>
      <c r="O5" s="14"/>
      <c r="Q5" s="6"/>
      <c r="R5" s="6"/>
      <c r="S5" s="6"/>
    </row>
    <row r="6" spans="3:19" s="1" customFormat="1" ht="18.899999999999999" customHeight="1" x14ac:dyDescent="0.3">
      <c r="C6" s="11"/>
      <c r="D6" s="15" t="s">
        <v>2</v>
      </c>
      <c r="E6" s="164"/>
      <c r="F6" s="164"/>
      <c r="G6" s="164"/>
      <c r="H6" s="16"/>
      <c r="I6" s="16"/>
      <c r="J6" s="17"/>
      <c r="K6" s="17"/>
      <c r="L6" s="17"/>
      <c r="M6" s="17"/>
      <c r="N6" s="17"/>
      <c r="O6" s="18"/>
      <c r="Q6" s="6"/>
      <c r="R6" s="6"/>
      <c r="S6" s="6"/>
    </row>
    <row r="7" spans="3:19" s="1" customFormat="1" ht="24" customHeight="1" x14ac:dyDescent="0.3">
      <c r="C7" s="11"/>
      <c r="D7" s="15" t="s">
        <v>3</v>
      </c>
      <c r="E7" s="163"/>
      <c r="F7" s="164"/>
      <c r="G7" s="164"/>
      <c r="H7" s="16"/>
      <c r="I7" s="16"/>
      <c r="J7" s="19"/>
      <c r="K7" s="19"/>
      <c r="L7" s="19"/>
      <c r="M7" s="19"/>
      <c r="N7" s="19"/>
      <c r="O7" s="20"/>
      <c r="Q7" s="6"/>
      <c r="R7" s="6"/>
      <c r="S7" s="6"/>
    </row>
    <row r="8" spans="3:19" s="1" customFormat="1" ht="28.95" customHeight="1" x14ac:dyDescent="0.3">
      <c r="C8" s="11"/>
      <c r="D8" s="15" t="s">
        <v>4</v>
      </c>
      <c r="E8" s="166"/>
      <c r="F8" s="167"/>
      <c r="G8" s="168"/>
      <c r="H8" s="21"/>
      <c r="I8" s="21"/>
      <c r="J8" s="17"/>
      <c r="K8" s="17"/>
      <c r="L8" s="17"/>
      <c r="M8" s="17"/>
      <c r="N8" s="17"/>
      <c r="O8" s="18"/>
      <c r="Q8" s="22"/>
      <c r="R8" s="22"/>
      <c r="S8" s="22"/>
    </row>
    <row r="9" spans="3:19" s="1" customFormat="1" ht="25.2" customHeight="1" x14ac:dyDescent="0.3">
      <c r="C9" s="11"/>
      <c r="D9" s="15" t="s">
        <v>5</v>
      </c>
      <c r="E9" s="166"/>
      <c r="F9" s="167"/>
      <c r="G9" s="168"/>
      <c r="H9" s="16"/>
      <c r="I9" s="16"/>
      <c r="J9" s="17"/>
      <c r="K9" s="17"/>
      <c r="L9" s="17"/>
      <c r="M9" s="17"/>
      <c r="N9" s="17"/>
      <c r="O9" s="18"/>
      <c r="Q9" s="22"/>
      <c r="R9" s="22"/>
      <c r="S9" s="22"/>
    </row>
    <row r="10" spans="3:19" s="1" customFormat="1" ht="24" customHeight="1" x14ac:dyDescent="0.3">
      <c r="C10" s="11"/>
      <c r="D10" s="15" t="s">
        <v>6</v>
      </c>
      <c r="E10" s="163"/>
      <c r="F10" s="164"/>
      <c r="G10" s="164"/>
      <c r="H10" s="16"/>
      <c r="I10" s="16"/>
      <c r="O10" s="9"/>
      <c r="Q10" s="6"/>
      <c r="R10" s="6"/>
      <c r="S10" s="6"/>
    </row>
    <row r="11" spans="3:19" s="1" customFormat="1" ht="16.95" customHeight="1" x14ac:dyDescent="0.3">
      <c r="C11" s="11"/>
      <c r="D11" s="15" t="s">
        <v>7</v>
      </c>
      <c r="E11" s="164"/>
      <c r="F11" s="164"/>
      <c r="G11" s="164"/>
      <c r="H11" s="16"/>
      <c r="I11" s="16"/>
      <c r="O11" s="9"/>
    </row>
    <row r="12" spans="3:19" s="1" customFormat="1" ht="16.95" customHeight="1" x14ac:dyDescent="0.3">
      <c r="C12" s="11"/>
      <c r="D12" s="23" t="s">
        <v>8</v>
      </c>
      <c r="E12" s="158"/>
      <c r="F12" s="159"/>
      <c r="G12" s="159"/>
      <c r="H12" s="24"/>
      <c r="I12" s="24"/>
      <c r="O12" s="9"/>
    </row>
    <row r="13" spans="3:19" s="1" customFormat="1" ht="13.8" x14ac:dyDescent="0.3">
      <c r="D13" s="160"/>
      <c r="E13" s="161"/>
      <c r="F13" s="161"/>
      <c r="G13" s="161"/>
      <c r="H13" s="25"/>
      <c r="I13" s="25"/>
      <c r="O13" s="9"/>
      <c r="P13" s="26"/>
    </row>
    <row r="14" spans="3:19" s="1" customFormat="1" ht="36" customHeight="1" x14ac:dyDescent="0.3">
      <c r="D14" s="130" t="s">
        <v>133</v>
      </c>
      <c r="E14" s="74"/>
      <c r="F14" s="74"/>
      <c r="G14" s="74"/>
      <c r="H14" s="75"/>
      <c r="I14" s="74"/>
      <c r="J14" s="76"/>
      <c r="K14" s="77"/>
      <c r="L14" s="78"/>
      <c r="M14" s="78"/>
      <c r="N14" s="78"/>
      <c r="O14" s="79"/>
      <c r="P14" s="26"/>
    </row>
    <row r="15" spans="3:19" s="1" customFormat="1" thickBot="1" x14ac:dyDescent="0.35"/>
    <row r="16" spans="3:19" s="101" customFormat="1" ht="36.6" customHeight="1" thickTop="1" x14ac:dyDescent="0.3">
      <c r="D16" s="165" t="s">
        <v>9</v>
      </c>
      <c r="E16" s="165"/>
      <c r="F16" s="165" t="s">
        <v>10</v>
      </c>
      <c r="G16" s="165"/>
      <c r="H16" s="96" t="s">
        <v>11</v>
      </c>
      <c r="I16" s="96" t="s">
        <v>12</v>
      </c>
      <c r="J16" s="97" t="s">
        <v>13</v>
      </c>
      <c r="K16" s="98" t="s">
        <v>14</v>
      </c>
      <c r="L16" s="99" t="s">
        <v>119</v>
      </c>
      <c r="M16" s="100" t="s">
        <v>120</v>
      </c>
      <c r="N16" s="99" t="s">
        <v>15</v>
      </c>
      <c r="O16" s="100" t="s">
        <v>16</v>
      </c>
    </row>
    <row r="17" spans="4:15" s="108" customFormat="1" ht="13.95" customHeight="1" x14ac:dyDescent="0.3">
      <c r="D17" s="162"/>
      <c r="E17" s="162"/>
      <c r="F17" s="157"/>
      <c r="G17" s="157"/>
      <c r="H17" s="102"/>
      <c r="I17" s="102"/>
      <c r="J17" s="103"/>
      <c r="K17" s="104">
        <f>IF(OR(E69="",F57=""),0,ROUND((E69*F57),0))</f>
        <v>0</v>
      </c>
      <c r="L17" s="105"/>
      <c r="M17" s="106"/>
      <c r="N17" s="105">
        <f>N50</f>
        <v>0</v>
      </c>
      <c r="O17" s="107"/>
    </row>
    <row r="18" spans="4:15" s="116" customFormat="1" ht="13.95" customHeight="1" x14ac:dyDescent="0.3">
      <c r="D18" s="150" t="s">
        <v>17</v>
      </c>
      <c r="E18" s="150"/>
      <c r="F18" s="151" t="s">
        <v>18</v>
      </c>
      <c r="G18" s="151"/>
      <c r="H18" s="109"/>
      <c r="I18" s="109"/>
      <c r="J18" s="110" t="s">
        <v>19</v>
      </c>
      <c r="K18" s="111"/>
      <c r="L18" s="112">
        <v>1.69</v>
      </c>
      <c r="M18" s="113">
        <f>K18*L18</f>
        <v>0</v>
      </c>
      <c r="N18" s="114">
        <f>IF(OR($K$17=0,K18=""),0,K18/K$17)</f>
        <v>0</v>
      </c>
      <c r="O18" s="115">
        <f>IF(OR(K18="",K18=0),0,1)</f>
        <v>0</v>
      </c>
    </row>
    <row r="19" spans="4:15" s="116" customFormat="1" ht="13.95" customHeight="1" x14ac:dyDescent="0.3">
      <c r="D19" s="150" t="s">
        <v>20</v>
      </c>
      <c r="E19" s="150"/>
      <c r="F19" s="151" t="s">
        <v>21</v>
      </c>
      <c r="G19" s="151"/>
      <c r="H19" s="109"/>
      <c r="I19" s="109" t="s">
        <v>22</v>
      </c>
      <c r="J19" s="117" t="s">
        <v>23</v>
      </c>
      <c r="K19" s="111"/>
      <c r="L19" s="112">
        <v>1.69</v>
      </c>
      <c r="M19" s="113">
        <f t="shared" ref="M19:M49" si="0">K19*L19</f>
        <v>0</v>
      </c>
      <c r="N19" s="114">
        <f t="shared" ref="N19:N49" si="1">IF(OR($K$17=0,K19=""),0,K19/K$17)</f>
        <v>0</v>
      </c>
      <c r="O19" s="115">
        <f t="shared" ref="O19:O49" si="2">IF(OR(K19="",K19=0),0,1)</f>
        <v>0</v>
      </c>
    </row>
    <row r="20" spans="4:15" s="116" customFormat="1" ht="13.95" customHeight="1" x14ac:dyDescent="0.3">
      <c r="D20" s="150" t="s">
        <v>24</v>
      </c>
      <c r="E20" s="150"/>
      <c r="F20" s="151" t="s">
        <v>25</v>
      </c>
      <c r="G20" s="151"/>
      <c r="H20" s="109"/>
      <c r="I20" s="109"/>
      <c r="J20" s="110" t="s">
        <v>26</v>
      </c>
      <c r="K20" s="111"/>
      <c r="L20" s="112">
        <v>1.98</v>
      </c>
      <c r="M20" s="113">
        <f>K20*L20</f>
        <v>0</v>
      </c>
      <c r="N20" s="114">
        <f>IF(OR($K$17=0,K20=""),0,K20/K$17)</f>
        <v>0</v>
      </c>
      <c r="O20" s="115">
        <f>IF(OR(K20="",K20=0),0,1)</f>
        <v>0</v>
      </c>
    </row>
    <row r="21" spans="4:15" s="116" customFormat="1" ht="13.95" customHeight="1" x14ac:dyDescent="0.3">
      <c r="D21" s="150" t="s">
        <v>127</v>
      </c>
      <c r="E21" s="150"/>
      <c r="F21" s="151" t="s">
        <v>128</v>
      </c>
      <c r="G21" s="151"/>
      <c r="H21" s="109"/>
      <c r="I21" s="109"/>
      <c r="J21" s="110" t="s">
        <v>19</v>
      </c>
      <c r="K21" s="111"/>
      <c r="L21" s="112">
        <v>2.25</v>
      </c>
      <c r="M21" s="113">
        <f>K21*L21</f>
        <v>0</v>
      </c>
      <c r="N21" s="114">
        <f>IF(OR($K$17=0,K21=""),0,K21/K$17)</f>
        <v>0</v>
      </c>
      <c r="O21" s="115">
        <f>IF(OR(K21="",K21=0),0,1)</f>
        <v>0</v>
      </c>
    </row>
    <row r="22" spans="4:15" s="116" customFormat="1" ht="13.95" customHeight="1" x14ac:dyDescent="0.3">
      <c r="D22" s="150" t="s">
        <v>129</v>
      </c>
      <c r="E22" s="150"/>
      <c r="F22" s="151" t="s">
        <v>130</v>
      </c>
      <c r="G22" s="151"/>
      <c r="H22" s="109"/>
      <c r="I22" s="109"/>
      <c r="J22" s="110" t="s">
        <v>19</v>
      </c>
      <c r="K22" s="111"/>
      <c r="L22" s="112">
        <v>1.61</v>
      </c>
      <c r="M22" s="113">
        <f>K22*L22</f>
        <v>0</v>
      </c>
      <c r="N22" s="114">
        <f>IF(OR($K$17=0,K22=""),0,K22/K$17)</f>
        <v>0</v>
      </c>
      <c r="O22" s="115">
        <f>IF(OR(K22="",K22=0),0,1)</f>
        <v>0</v>
      </c>
    </row>
    <row r="23" spans="4:15" s="116" customFormat="1" ht="13.95" customHeight="1" x14ac:dyDescent="0.3">
      <c r="D23" s="150" t="s">
        <v>27</v>
      </c>
      <c r="E23" s="150"/>
      <c r="F23" s="151" t="s">
        <v>28</v>
      </c>
      <c r="G23" s="151"/>
      <c r="H23" s="109"/>
      <c r="I23" s="109" t="s">
        <v>22</v>
      </c>
      <c r="J23" s="110" t="s">
        <v>29</v>
      </c>
      <c r="K23" s="111"/>
      <c r="L23" s="112">
        <v>1.69</v>
      </c>
      <c r="M23" s="113">
        <f t="shared" si="0"/>
        <v>0</v>
      </c>
      <c r="N23" s="114">
        <f t="shared" si="1"/>
        <v>0</v>
      </c>
      <c r="O23" s="115">
        <f t="shared" si="2"/>
        <v>0</v>
      </c>
    </row>
    <row r="24" spans="4:15" s="116" customFormat="1" ht="13.95" customHeight="1" x14ac:dyDescent="0.3">
      <c r="D24" s="150" t="s">
        <v>30</v>
      </c>
      <c r="E24" s="150"/>
      <c r="F24" s="151" t="s">
        <v>31</v>
      </c>
      <c r="G24" s="151"/>
      <c r="H24" s="109" t="s">
        <v>22</v>
      </c>
      <c r="I24" s="109"/>
      <c r="J24" s="110" t="s">
        <v>29</v>
      </c>
      <c r="K24" s="111"/>
      <c r="L24" s="112">
        <v>2.7</v>
      </c>
      <c r="M24" s="113">
        <f t="shared" si="0"/>
        <v>0</v>
      </c>
      <c r="N24" s="114">
        <f t="shared" si="1"/>
        <v>0</v>
      </c>
      <c r="O24" s="115">
        <f t="shared" si="2"/>
        <v>0</v>
      </c>
    </row>
    <row r="25" spans="4:15" s="116" customFormat="1" ht="13.95" customHeight="1" x14ac:dyDescent="0.3">
      <c r="D25" s="150" t="s">
        <v>32</v>
      </c>
      <c r="E25" s="150"/>
      <c r="F25" s="151" t="s">
        <v>33</v>
      </c>
      <c r="G25" s="151"/>
      <c r="H25" s="109"/>
      <c r="I25" s="109" t="s">
        <v>22</v>
      </c>
      <c r="J25" s="110" t="s">
        <v>29</v>
      </c>
      <c r="K25" s="111"/>
      <c r="L25" s="112">
        <v>2.52</v>
      </c>
      <c r="M25" s="113">
        <f t="shared" si="0"/>
        <v>0</v>
      </c>
      <c r="N25" s="114">
        <f t="shared" si="1"/>
        <v>0</v>
      </c>
      <c r="O25" s="115">
        <f t="shared" si="2"/>
        <v>0</v>
      </c>
    </row>
    <row r="26" spans="4:15" s="116" customFormat="1" ht="13.95" customHeight="1" x14ac:dyDescent="0.3">
      <c r="D26" s="150" t="s">
        <v>34</v>
      </c>
      <c r="E26" s="150"/>
      <c r="F26" s="151" t="s">
        <v>35</v>
      </c>
      <c r="G26" s="151"/>
      <c r="H26" s="109"/>
      <c r="I26" s="109"/>
      <c r="J26" s="110" t="s">
        <v>19</v>
      </c>
      <c r="K26" s="111"/>
      <c r="L26" s="112">
        <v>2.14</v>
      </c>
      <c r="M26" s="113">
        <f t="shared" si="0"/>
        <v>0</v>
      </c>
      <c r="N26" s="114">
        <f t="shared" si="1"/>
        <v>0</v>
      </c>
      <c r="O26" s="115">
        <f t="shared" si="2"/>
        <v>0</v>
      </c>
    </row>
    <row r="27" spans="4:15" s="116" customFormat="1" ht="13.95" customHeight="1" x14ac:dyDescent="0.3">
      <c r="D27" s="150" t="s">
        <v>36</v>
      </c>
      <c r="E27" s="150"/>
      <c r="F27" s="151" t="s">
        <v>37</v>
      </c>
      <c r="G27" s="151"/>
      <c r="H27" s="109"/>
      <c r="I27" s="109"/>
      <c r="J27" s="110" t="s">
        <v>26</v>
      </c>
      <c r="K27" s="111"/>
      <c r="L27" s="112">
        <v>1.69</v>
      </c>
      <c r="M27" s="113">
        <f t="shared" si="0"/>
        <v>0</v>
      </c>
      <c r="N27" s="114">
        <f t="shared" si="1"/>
        <v>0</v>
      </c>
      <c r="O27" s="115">
        <f t="shared" si="2"/>
        <v>0</v>
      </c>
    </row>
    <row r="28" spans="4:15" s="116" customFormat="1" ht="13.95" customHeight="1" x14ac:dyDescent="0.3">
      <c r="D28" s="150" t="s">
        <v>38</v>
      </c>
      <c r="E28" s="150"/>
      <c r="F28" s="151" t="s">
        <v>39</v>
      </c>
      <c r="G28" s="151"/>
      <c r="H28" s="109"/>
      <c r="I28" s="109"/>
      <c r="J28" s="110" t="s">
        <v>26</v>
      </c>
      <c r="K28" s="111"/>
      <c r="L28" s="112">
        <v>1.8</v>
      </c>
      <c r="M28" s="113">
        <f t="shared" si="0"/>
        <v>0</v>
      </c>
      <c r="N28" s="114">
        <f t="shared" si="1"/>
        <v>0</v>
      </c>
      <c r="O28" s="115">
        <f t="shared" si="2"/>
        <v>0</v>
      </c>
    </row>
    <row r="29" spans="4:15" s="116" customFormat="1" ht="13.95" customHeight="1" x14ac:dyDescent="0.3">
      <c r="D29" s="150" t="s">
        <v>40</v>
      </c>
      <c r="E29" s="150"/>
      <c r="F29" s="151" t="s">
        <v>41</v>
      </c>
      <c r="G29" s="151"/>
      <c r="H29" s="109"/>
      <c r="I29" s="109"/>
      <c r="J29" s="110" t="s">
        <v>23</v>
      </c>
      <c r="K29" s="111"/>
      <c r="L29" s="112">
        <v>1.76</v>
      </c>
      <c r="M29" s="113">
        <f t="shared" si="0"/>
        <v>0</v>
      </c>
      <c r="N29" s="114">
        <f t="shared" si="1"/>
        <v>0</v>
      </c>
      <c r="O29" s="115">
        <f t="shared" si="2"/>
        <v>0</v>
      </c>
    </row>
    <row r="30" spans="4:15" s="116" customFormat="1" ht="13.95" customHeight="1" x14ac:dyDescent="0.3">
      <c r="D30" s="153" t="s">
        <v>125</v>
      </c>
      <c r="E30" s="154"/>
      <c r="F30" s="155" t="s">
        <v>126</v>
      </c>
      <c r="G30" s="156"/>
      <c r="H30" s="109"/>
      <c r="I30" s="109"/>
      <c r="J30" s="110" t="s">
        <v>26</v>
      </c>
      <c r="K30" s="111"/>
      <c r="L30" s="112">
        <v>1.61</v>
      </c>
      <c r="M30" s="113">
        <f t="shared" si="0"/>
        <v>0</v>
      </c>
      <c r="N30" s="114">
        <f t="shared" si="1"/>
        <v>0</v>
      </c>
      <c r="O30" s="115">
        <f t="shared" si="2"/>
        <v>0</v>
      </c>
    </row>
    <row r="31" spans="4:15" s="116" customFormat="1" ht="13.95" customHeight="1" x14ac:dyDescent="0.3">
      <c r="D31" s="150" t="s">
        <v>42</v>
      </c>
      <c r="E31" s="150"/>
      <c r="F31" s="151" t="s">
        <v>43</v>
      </c>
      <c r="G31" s="151"/>
      <c r="H31" s="109"/>
      <c r="I31" s="109" t="s">
        <v>22</v>
      </c>
      <c r="J31" s="110" t="s">
        <v>26</v>
      </c>
      <c r="K31" s="111"/>
      <c r="L31" s="112">
        <v>1.89</v>
      </c>
      <c r="M31" s="113">
        <f t="shared" si="0"/>
        <v>0</v>
      </c>
      <c r="N31" s="114">
        <f t="shared" si="1"/>
        <v>0</v>
      </c>
      <c r="O31" s="115">
        <f t="shared" si="2"/>
        <v>0</v>
      </c>
    </row>
    <row r="32" spans="4:15" s="116" customFormat="1" x14ac:dyDescent="0.3">
      <c r="D32" s="150" t="s">
        <v>44</v>
      </c>
      <c r="E32" s="150"/>
      <c r="F32" s="151" t="s">
        <v>45</v>
      </c>
      <c r="G32" s="151"/>
      <c r="H32" s="109"/>
      <c r="I32" s="109"/>
      <c r="J32" s="110" t="s">
        <v>26</v>
      </c>
      <c r="K32" s="111"/>
      <c r="L32" s="112">
        <v>3.11</v>
      </c>
      <c r="M32" s="113">
        <f t="shared" si="0"/>
        <v>0</v>
      </c>
      <c r="N32" s="114">
        <f t="shared" si="1"/>
        <v>0</v>
      </c>
      <c r="O32" s="115">
        <f t="shared" si="2"/>
        <v>0</v>
      </c>
    </row>
    <row r="33" spans="4:15" s="116" customFormat="1" ht="13.95" customHeight="1" x14ac:dyDescent="0.3">
      <c r="D33" s="150" t="s">
        <v>46</v>
      </c>
      <c r="E33" s="150"/>
      <c r="F33" s="151" t="s">
        <v>47</v>
      </c>
      <c r="G33" s="151"/>
      <c r="H33" s="109"/>
      <c r="I33" s="109"/>
      <c r="J33" s="110" t="s">
        <v>26</v>
      </c>
      <c r="K33" s="111"/>
      <c r="L33" s="112">
        <v>2.25</v>
      </c>
      <c r="M33" s="113">
        <f t="shared" si="0"/>
        <v>0</v>
      </c>
      <c r="N33" s="114">
        <f t="shared" si="1"/>
        <v>0</v>
      </c>
      <c r="O33" s="115">
        <f t="shared" si="2"/>
        <v>0</v>
      </c>
    </row>
    <row r="34" spans="4:15" s="116" customFormat="1" ht="13.95" customHeight="1" x14ac:dyDescent="0.3">
      <c r="D34" s="150" t="s">
        <v>48</v>
      </c>
      <c r="E34" s="150"/>
      <c r="F34" s="151" t="s">
        <v>49</v>
      </c>
      <c r="G34" s="151"/>
      <c r="H34" s="109"/>
      <c r="I34" s="109"/>
      <c r="J34" s="110" t="s">
        <v>26</v>
      </c>
      <c r="K34" s="111"/>
      <c r="L34" s="112">
        <v>2.25</v>
      </c>
      <c r="M34" s="113">
        <f t="shared" si="0"/>
        <v>0</v>
      </c>
      <c r="N34" s="114">
        <f t="shared" si="1"/>
        <v>0</v>
      </c>
      <c r="O34" s="115">
        <f t="shared" si="2"/>
        <v>0</v>
      </c>
    </row>
    <row r="35" spans="4:15" s="116" customFormat="1" ht="13.95" customHeight="1" x14ac:dyDescent="0.3">
      <c r="D35" s="150" t="s">
        <v>50</v>
      </c>
      <c r="E35" s="150"/>
      <c r="F35" s="151" t="s">
        <v>51</v>
      </c>
      <c r="G35" s="151"/>
      <c r="H35" s="109"/>
      <c r="I35" s="109" t="s">
        <v>22</v>
      </c>
      <c r="J35" s="110" t="s">
        <v>52</v>
      </c>
      <c r="K35" s="111"/>
      <c r="L35" s="112">
        <v>1.69</v>
      </c>
      <c r="M35" s="113">
        <f t="shared" si="0"/>
        <v>0</v>
      </c>
      <c r="N35" s="114">
        <f t="shared" si="1"/>
        <v>0</v>
      </c>
      <c r="O35" s="115">
        <f t="shared" si="2"/>
        <v>0</v>
      </c>
    </row>
    <row r="36" spans="4:15" s="116" customFormat="1" ht="13.95" customHeight="1" x14ac:dyDescent="0.3">
      <c r="D36" s="150" t="s">
        <v>53</v>
      </c>
      <c r="E36" s="150"/>
      <c r="F36" s="151" t="s">
        <v>54</v>
      </c>
      <c r="G36" s="151"/>
      <c r="H36" s="109" t="s">
        <v>22</v>
      </c>
      <c r="I36" s="109"/>
      <c r="J36" s="110" t="s">
        <v>29</v>
      </c>
      <c r="K36" s="111"/>
      <c r="L36" s="112">
        <v>1.69</v>
      </c>
      <c r="M36" s="113">
        <f t="shared" si="0"/>
        <v>0</v>
      </c>
      <c r="N36" s="114">
        <f t="shared" si="1"/>
        <v>0</v>
      </c>
      <c r="O36" s="115">
        <f t="shared" si="2"/>
        <v>0</v>
      </c>
    </row>
    <row r="37" spans="4:15" s="116" customFormat="1" ht="13.95" customHeight="1" x14ac:dyDescent="0.3">
      <c r="D37" s="150" t="s">
        <v>55</v>
      </c>
      <c r="E37" s="150"/>
      <c r="F37" s="151" t="s">
        <v>56</v>
      </c>
      <c r="G37" s="151"/>
      <c r="H37" s="109"/>
      <c r="I37" s="109"/>
      <c r="J37" s="110" t="s">
        <v>19</v>
      </c>
      <c r="K37" s="111"/>
      <c r="L37" s="112">
        <v>2.0299999999999998</v>
      </c>
      <c r="M37" s="113">
        <f t="shared" si="0"/>
        <v>0</v>
      </c>
      <c r="N37" s="114">
        <f t="shared" si="1"/>
        <v>0</v>
      </c>
      <c r="O37" s="115">
        <f t="shared" si="2"/>
        <v>0</v>
      </c>
    </row>
    <row r="38" spans="4:15" s="116" customFormat="1" ht="13.95" customHeight="1" x14ac:dyDescent="0.3">
      <c r="D38" s="153" t="s">
        <v>57</v>
      </c>
      <c r="E38" s="154"/>
      <c r="F38" s="155" t="s">
        <v>58</v>
      </c>
      <c r="G38" s="156"/>
      <c r="H38" s="109"/>
      <c r="I38" s="109" t="s">
        <v>22</v>
      </c>
      <c r="J38" s="110" t="s">
        <v>29</v>
      </c>
      <c r="K38" s="111"/>
      <c r="L38" s="112">
        <v>2.52</v>
      </c>
      <c r="M38" s="113">
        <f t="shared" si="0"/>
        <v>0</v>
      </c>
      <c r="N38" s="114">
        <f t="shared" si="1"/>
        <v>0</v>
      </c>
      <c r="O38" s="115">
        <f t="shared" si="2"/>
        <v>0</v>
      </c>
    </row>
    <row r="39" spans="4:15" s="116" customFormat="1" ht="13.95" customHeight="1" x14ac:dyDescent="0.3">
      <c r="D39" s="150" t="s">
        <v>59</v>
      </c>
      <c r="E39" s="150"/>
      <c r="F39" s="151" t="s">
        <v>115</v>
      </c>
      <c r="G39" s="151"/>
      <c r="H39" s="109" t="s">
        <v>22</v>
      </c>
      <c r="I39" s="109"/>
      <c r="J39" s="110" t="s">
        <v>29</v>
      </c>
      <c r="K39" s="111"/>
      <c r="L39" s="112">
        <v>2.0299999999999998</v>
      </c>
      <c r="M39" s="113">
        <f t="shared" si="0"/>
        <v>0</v>
      </c>
      <c r="N39" s="114">
        <f t="shared" si="1"/>
        <v>0</v>
      </c>
      <c r="O39" s="115">
        <f t="shared" si="2"/>
        <v>0</v>
      </c>
    </row>
    <row r="40" spans="4:15" s="116" customFormat="1" ht="13.95" customHeight="1" x14ac:dyDescent="0.3">
      <c r="D40" s="150" t="s">
        <v>60</v>
      </c>
      <c r="E40" s="150"/>
      <c r="F40" s="151" t="s">
        <v>61</v>
      </c>
      <c r="G40" s="151"/>
      <c r="H40" s="109"/>
      <c r="I40" s="109"/>
      <c r="J40" s="110" t="s">
        <v>23</v>
      </c>
      <c r="K40" s="111"/>
      <c r="L40" s="112">
        <v>1.98</v>
      </c>
      <c r="M40" s="113">
        <f t="shared" si="0"/>
        <v>0</v>
      </c>
      <c r="N40" s="114">
        <f t="shared" si="1"/>
        <v>0</v>
      </c>
      <c r="O40" s="115">
        <f t="shared" si="2"/>
        <v>0</v>
      </c>
    </row>
    <row r="41" spans="4:15" s="116" customFormat="1" ht="13.95" customHeight="1" x14ac:dyDescent="0.3">
      <c r="D41" s="153" t="s">
        <v>62</v>
      </c>
      <c r="E41" s="154"/>
      <c r="F41" s="155" t="s">
        <v>63</v>
      </c>
      <c r="G41" s="156"/>
      <c r="H41" s="109"/>
      <c r="I41" s="109"/>
      <c r="J41" s="110" t="s">
        <v>29</v>
      </c>
      <c r="K41" s="111"/>
      <c r="L41" s="112">
        <v>1.46</v>
      </c>
      <c r="M41" s="113">
        <f t="shared" si="0"/>
        <v>0</v>
      </c>
      <c r="N41" s="114">
        <f t="shared" si="1"/>
        <v>0</v>
      </c>
      <c r="O41" s="115">
        <f t="shared" si="2"/>
        <v>0</v>
      </c>
    </row>
    <row r="42" spans="4:15" s="116" customFormat="1" ht="13.95" customHeight="1" x14ac:dyDescent="0.3">
      <c r="D42" s="150" t="s">
        <v>64</v>
      </c>
      <c r="E42" s="150"/>
      <c r="F42" s="151" t="s">
        <v>65</v>
      </c>
      <c r="G42" s="151"/>
      <c r="H42" s="109"/>
      <c r="I42" s="109"/>
      <c r="J42" s="110" t="s">
        <v>23</v>
      </c>
      <c r="K42" s="111"/>
      <c r="L42" s="112">
        <v>1.98</v>
      </c>
      <c r="M42" s="113">
        <f t="shared" si="0"/>
        <v>0</v>
      </c>
      <c r="N42" s="114">
        <f t="shared" si="1"/>
        <v>0</v>
      </c>
      <c r="O42" s="115">
        <f t="shared" si="2"/>
        <v>0</v>
      </c>
    </row>
    <row r="43" spans="4:15" s="116" customFormat="1" ht="13.95" customHeight="1" x14ac:dyDescent="0.3">
      <c r="D43" s="150" t="s">
        <v>66</v>
      </c>
      <c r="E43" s="150"/>
      <c r="F43" s="151" t="s">
        <v>67</v>
      </c>
      <c r="G43" s="151"/>
      <c r="H43" s="109" t="s">
        <v>22</v>
      </c>
      <c r="I43" s="109"/>
      <c r="J43" s="110" t="s">
        <v>19</v>
      </c>
      <c r="K43" s="111"/>
      <c r="L43" s="112">
        <v>1.98</v>
      </c>
      <c r="M43" s="113">
        <f t="shared" si="0"/>
        <v>0</v>
      </c>
      <c r="N43" s="114">
        <f t="shared" si="1"/>
        <v>0</v>
      </c>
      <c r="O43" s="115">
        <f t="shared" si="2"/>
        <v>0</v>
      </c>
    </row>
    <row r="44" spans="4:15" s="116" customFormat="1" ht="13.95" customHeight="1" x14ac:dyDescent="0.3">
      <c r="D44" s="150" t="s">
        <v>68</v>
      </c>
      <c r="E44" s="150"/>
      <c r="F44" s="151" t="s">
        <v>69</v>
      </c>
      <c r="G44" s="151"/>
      <c r="H44" s="109"/>
      <c r="I44" s="109"/>
      <c r="J44" s="110" t="s">
        <v>26</v>
      </c>
      <c r="K44" s="111"/>
      <c r="L44" s="112">
        <v>2.14</v>
      </c>
      <c r="M44" s="113">
        <f t="shared" si="0"/>
        <v>0</v>
      </c>
      <c r="N44" s="114">
        <f t="shared" si="1"/>
        <v>0</v>
      </c>
      <c r="O44" s="115">
        <f t="shared" si="2"/>
        <v>0</v>
      </c>
    </row>
    <row r="45" spans="4:15" s="116" customFormat="1" ht="13.95" customHeight="1" x14ac:dyDescent="0.3">
      <c r="D45" s="150" t="s">
        <v>70</v>
      </c>
      <c r="E45" s="150"/>
      <c r="F45" s="151" t="s">
        <v>71</v>
      </c>
      <c r="G45" s="151"/>
      <c r="H45" s="109"/>
      <c r="I45" s="109"/>
      <c r="J45" s="110" t="s">
        <v>26</v>
      </c>
      <c r="K45" s="111"/>
      <c r="L45" s="112">
        <v>1.98</v>
      </c>
      <c r="M45" s="113">
        <f t="shared" si="0"/>
        <v>0</v>
      </c>
      <c r="N45" s="114">
        <f t="shared" si="1"/>
        <v>0</v>
      </c>
      <c r="O45" s="115">
        <f t="shared" si="2"/>
        <v>0</v>
      </c>
    </row>
    <row r="46" spans="4:15" s="116" customFormat="1" ht="13.95" customHeight="1" x14ac:dyDescent="0.3">
      <c r="D46" s="150" t="s">
        <v>72</v>
      </c>
      <c r="E46" s="150"/>
      <c r="F46" s="151" t="s">
        <v>73</v>
      </c>
      <c r="G46" s="151"/>
      <c r="H46" s="109"/>
      <c r="I46" s="109"/>
      <c r="J46" s="110" t="s">
        <v>29</v>
      </c>
      <c r="K46" s="111"/>
      <c r="L46" s="112">
        <v>2.52</v>
      </c>
      <c r="M46" s="113">
        <f t="shared" si="0"/>
        <v>0</v>
      </c>
      <c r="N46" s="114">
        <f t="shared" si="1"/>
        <v>0</v>
      </c>
      <c r="O46" s="115">
        <f t="shared" si="2"/>
        <v>0</v>
      </c>
    </row>
    <row r="47" spans="4:15" s="116" customFormat="1" ht="13.95" customHeight="1" x14ac:dyDescent="0.3">
      <c r="D47" s="150" t="s">
        <v>74</v>
      </c>
      <c r="E47" s="150"/>
      <c r="F47" s="151" t="s">
        <v>75</v>
      </c>
      <c r="G47" s="151"/>
      <c r="H47" s="109"/>
      <c r="I47" s="109"/>
      <c r="J47" s="110" t="s">
        <v>26</v>
      </c>
      <c r="K47" s="111"/>
      <c r="L47" s="112">
        <v>1.76</v>
      </c>
      <c r="M47" s="113">
        <f t="shared" si="0"/>
        <v>0</v>
      </c>
      <c r="N47" s="114">
        <f t="shared" si="1"/>
        <v>0</v>
      </c>
      <c r="O47" s="115">
        <f t="shared" si="2"/>
        <v>0</v>
      </c>
    </row>
    <row r="48" spans="4:15" s="116" customFormat="1" x14ac:dyDescent="0.3">
      <c r="D48" s="150" t="s">
        <v>114</v>
      </c>
      <c r="E48" s="150"/>
      <c r="F48" s="151" t="s">
        <v>76</v>
      </c>
      <c r="G48" s="151"/>
      <c r="H48" s="118"/>
      <c r="I48" s="118"/>
      <c r="J48" s="110" t="s">
        <v>26</v>
      </c>
      <c r="K48" s="111"/>
      <c r="L48" s="112">
        <v>2.25</v>
      </c>
      <c r="M48" s="113">
        <f t="shared" si="0"/>
        <v>0</v>
      </c>
      <c r="N48" s="114">
        <f t="shared" si="1"/>
        <v>0</v>
      </c>
      <c r="O48" s="115">
        <f t="shared" si="2"/>
        <v>0</v>
      </c>
    </row>
    <row r="49" spans="3:19" s="116" customFormat="1" ht="13.95" customHeight="1" x14ac:dyDescent="0.3">
      <c r="D49" s="150" t="s">
        <v>77</v>
      </c>
      <c r="E49" s="150"/>
      <c r="F49" s="151" t="s">
        <v>78</v>
      </c>
      <c r="G49" s="151"/>
      <c r="H49" s="118"/>
      <c r="I49" s="118"/>
      <c r="J49" s="110" t="s">
        <v>26</v>
      </c>
      <c r="K49" s="111"/>
      <c r="L49" s="112">
        <v>1.98</v>
      </c>
      <c r="M49" s="113">
        <f t="shared" si="0"/>
        <v>0</v>
      </c>
      <c r="N49" s="114">
        <f t="shared" si="1"/>
        <v>0</v>
      </c>
      <c r="O49" s="115">
        <f t="shared" si="2"/>
        <v>0</v>
      </c>
    </row>
    <row r="50" spans="3:19" s="116" customFormat="1" ht="13.95" customHeight="1" thickBot="1" x14ac:dyDescent="0.35">
      <c r="D50" s="6" t="s">
        <v>79</v>
      </c>
      <c r="E50" s="28"/>
      <c r="F50" s="6"/>
      <c r="G50" s="6"/>
      <c r="J50" s="119"/>
      <c r="K50" s="120">
        <f>SUM(K18:K49)</f>
        <v>0</v>
      </c>
      <c r="L50" s="121"/>
      <c r="M50" s="122"/>
      <c r="N50" s="123">
        <f t="shared" ref="N50" si="3">SUM(N18:N49)</f>
        <v>0</v>
      </c>
      <c r="O50" s="124">
        <f>SUM(O18:O49)</f>
        <v>0</v>
      </c>
    </row>
    <row r="51" spans="3:19" ht="15" thickTop="1" x14ac:dyDescent="0.3">
      <c r="D51" s="29" t="s">
        <v>80</v>
      </c>
      <c r="E51" s="29"/>
      <c r="F51" s="30" t="s">
        <v>81</v>
      </c>
      <c r="G51" s="29"/>
      <c r="J51" s="125"/>
      <c r="K51" s="126"/>
      <c r="L51" s="126"/>
      <c r="M51" s="126"/>
      <c r="N51" s="127"/>
      <c r="O51" s="128"/>
      <c r="P51" s="129"/>
    </row>
    <row r="52" spans="3:19" s="27" customFormat="1" thickBot="1" x14ac:dyDescent="0.35">
      <c r="C52" s="1"/>
      <c r="G52" s="32"/>
      <c r="H52" s="32"/>
      <c r="I52" s="32"/>
      <c r="J52" s="32"/>
      <c r="K52" s="32"/>
      <c r="L52" s="33"/>
    </row>
    <row r="53" spans="3:19" s="27" customFormat="1" ht="30.6" customHeight="1" thickBot="1" x14ac:dyDescent="0.35">
      <c r="D53" s="93" t="s">
        <v>82</v>
      </c>
      <c r="E53" s="91"/>
      <c r="F53" s="92" t="s">
        <v>83</v>
      </c>
      <c r="G53" s="131"/>
      <c r="H53" s="131"/>
      <c r="I53" s="131"/>
      <c r="J53" s="132"/>
      <c r="L53" s="80" t="s">
        <v>84</v>
      </c>
      <c r="M53" s="81"/>
      <c r="N53" s="81"/>
      <c r="O53" s="82"/>
      <c r="P53" s="6"/>
    </row>
    <row r="54" spans="3:19" s="27" customFormat="1" ht="15" customHeight="1" thickBot="1" x14ac:dyDescent="0.35">
      <c r="D54" s="175" t="s">
        <v>85</v>
      </c>
      <c r="E54" s="176"/>
      <c r="F54" s="141" t="s">
        <v>86</v>
      </c>
      <c r="G54" s="177"/>
      <c r="H54" s="177"/>
      <c r="I54" s="177"/>
      <c r="J54" s="178"/>
      <c r="L54" s="83" t="s">
        <v>132</v>
      </c>
      <c r="M54" s="84"/>
      <c r="N54" s="84" t="s">
        <v>87</v>
      </c>
      <c r="O54" s="85">
        <f>SUMPRODUCT(K18:K49,L18:L49)</f>
        <v>0</v>
      </c>
      <c r="P54" s="6"/>
    </row>
    <row r="55" spans="3:19" s="27" customFormat="1" ht="26.4" customHeight="1" thickBot="1" x14ac:dyDescent="0.35">
      <c r="D55" s="146" t="s">
        <v>88</v>
      </c>
      <c r="E55" s="147"/>
      <c r="F55" s="94"/>
      <c r="G55" s="181"/>
      <c r="H55" s="181"/>
      <c r="I55" s="181"/>
      <c r="J55" s="182"/>
      <c r="L55" s="86" t="s">
        <v>131</v>
      </c>
      <c r="M55" s="87"/>
      <c r="N55" s="88" t="s">
        <v>89</v>
      </c>
      <c r="O55" s="89">
        <f>IF(OR(F57="",E71="",C56="IMPOSSIBLE"),0,E71*F57)</f>
        <v>0</v>
      </c>
      <c r="P55" s="6"/>
    </row>
    <row r="56" spans="3:19" s="27" customFormat="1" ht="40.200000000000003" customHeight="1" thickBot="1" x14ac:dyDescent="0.35">
      <c r="C56" s="27" t="str">
        <f>IF(OR(AND(F56="Habitat à caractère rural",F57&gt;=20),AND(F56="Zone agricole",F57&gt;=100)),"OK","IMPOSSIBLE")</f>
        <v>IMPOSSIBLE</v>
      </c>
      <c r="D56" s="148" t="s">
        <v>90</v>
      </c>
      <c r="E56" s="149"/>
      <c r="F56" s="133" t="s">
        <v>124</v>
      </c>
      <c r="G56" s="179" t="s">
        <v>91</v>
      </c>
      <c r="H56" s="179"/>
      <c r="I56" s="179"/>
      <c r="J56" s="180"/>
      <c r="L56" s="143" t="s">
        <v>92</v>
      </c>
      <c r="M56" s="144"/>
      <c r="N56" s="145"/>
      <c r="O56" s="90"/>
      <c r="P56" s="6"/>
    </row>
    <row r="57" spans="3:19" s="27" customFormat="1" ht="27.6" customHeight="1" thickBot="1" x14ac:dyDescent="0.35">
      <c r="D57" s="148" t="s">
        <v>93</v>
      </c>
      <c r="E57" s="149"/>
      <c r="F57" s="134">
        <v>0</v>
      </c>
      <c r="G57" s="179"/>
      <c r="H57" s="179"/>
      <c r="I57" s="179"/>
      <c r="J57" s="180"/>
      <c r="L57" s="86" t="s">
        <v>131</v>
      </c>
      <c r="M57" s="87"/>
      <c r="N57" s="88" t="s">
        <v>89</v>
      </c>
      <c r="O57" s="89">
        <f>IF(OR(F57="",E72="",C56="IMPOSSIBLE"),0,E72*F57)</f>
        <v>0</v>
      </c>
      <c r="P57" s="35"/>
    </row>
    <row r="58" spans="3:19" s="27" customFormat="1" ht="33" customHeight="1" thickBot="1" x14ac:dyDescent="0.35">
      <c r="D58" s="146" t="s">
        <v>94</v>
      </c>
      <c r="E58" s="147"/>
      <c r="F58" s="135">
        <v>1</v>
      </c>
      <c r="G58" s="193"/>
      <c r="H58" s="193"/>
      <c r="I58" s="193"/>
      <c r="J58" s="194"/>
      <c r="L58" s="143" t="s">
        <v>95</v>
      </c>
      <c r="M58" s="144"/>
      <c r="N58" s="145"/>
      <c r="O58" s="90"/>
      <c r="P58" s="35"/>
    </row>
    <row r="59" spans="3:19" s="27" customFormat="1" ht="15" thickBot="1" x14ac:dyDescent="0.3">
      <c r="D59" s="146" t="s">
        <v>96</v>
      </c>
      <c r="E59" s="147"/>
      <c r="F59" s="135">
        <v>0.33</v>
      </c>
      <c r="G59" s="181" t="s">
        <v>97</v>
      </c>
      <c r="H59" s="181"/>
      <c r="I59" s="181"/>
      <c r="J59" s="182"/>
      <c r="K59" s="29"/>
      <c r="L59" s="68"/>
      <c r="M59" s="36"/>
      <c r="N59" s="69"/>
      <c r="O59" s="70"/>
    </row>
    <row r="60" spans="3:19" s="27" customFormat="1" ht="29.4" customHeight="1" x14ac:dyDescent="0.3">
      <c r="D60" s="146" t="s">
        <v>98</v>
      </c>
      <c r="E60" s="147"/>
      <c r="F60" s="136" t="str">
        <f>IF(O50=0,"",O50)</f>
        <v/>
      </c>
      <c r="G60" s="181" t="s">
        <v>99</v>
      </c>
      <c r="H60" s="181"/>
      <c r="I60" s="181"/>
      <c r="J60" s="182"/>
      <c r="L60" s="95" t="s">
        <v>102</v>
      </c>
      <c r="M60" s="36"/>
      <c r="N60" s="36"/>
      <c r="O60" s="37"/>
    </row>
    <row r="61" spans="3:19" s="27" customFormat="1" ht="28.95" customHeight="1" x14ac:dyDescent="0.3">
      <c r="D61" s="185" t="s">
        <v>100</v>
      </c>
      <c r="E61" s="186"/>
      <c r="F61" s="137" t="str">
        <f>IF(O50=0,"",((O19+O23+O25+O30+O31+O35+O38)/F60))</f>
        <v/>
      </c>
      <c r="G61" s="197" t="s">
        <v>101</v>
      </c>
      <c r="H61" s="197"/>
      <c r="I61" s="197"/>
      <c r="J61" s="198"/>
      <c r="K61" s="39"/>
      <c r="L61" s="38"/>
      <c r="M61" s="39"/>
      <c r="N61" s="39"/>
      <c r="O61" s="40"/>
      <c r="Q61" s="53"/>
      <c r="R61" s="53"/>
      <c r="S61" s="53"/>
    </row>
    <row r="62" spans="3:19" s="27" customFormat="1" x14ac:dyDescent="0.3">
      <c r="D62" s="187" t="s">
        <v>103</v>
      </c>
      <c r="E62" s="188"/>
      <c r="F62" s="137" t="str">
        <f>IF(K17=0,"",((K19+K23+K25+K30+K31+K35+K38)/K17))</f>
        <v/>
      </c>
      <c r="G62" s="197" t="s">
        <v>101</v>
      </c>
      <c r="H62" s="197"/>
      <c r="I62" s="197"/>
      <c r="J62" s="198"/>
      <c r="K62" s="39"/>
      <c r="L62" s="41"/>
      <c r="M62" s="39"/>
      <c r="N62" s="39"/>
      <c r="O62" s="40"/>
      <c r="Q62" s="54"/>
      <c r="R62" s="54"/>
      <c r="S62" s="51"/>
    </row>
    <row r="63" spans="3:19" s="27" customFormat="1" x14ac:dyDescent="0.3">
      <c r="D63" s="189" t="s">
        <v>104</v>
      </c>
      <c r="E63" s="190"/>
      <c r="F63" s="138" t="str">
        <f>IF(K50=0,"",(K24+K36+K39+K43))</f>
        <v/>
      </c>
      <c r="G63" s="199"/>
      <c r="H63" s="199"/>
      <c r="I63" s="199"/>
      <c r="J63" s="200"/>
      <c r="K63" s="39"/>
      <c r="L63" s="41"/>
      <c r="M63" s="39"/>
      <c r="N63" s="39"/>
      <c r="O63" s="40"/>
      <c r="Q63" s="55"/>
      <c r="R63" s="55"/>
      <c r="S63" s="52"/>
    </row>
    <row r="64" spans="3:19" s="27" customFormat="1" x14ac:dyDescent="0.3">
      <c r="D64" s="191" t="s">
        <v>105</v>
      </c>
      <c r="E64" s="192"/>
      <c r="F64" s="139" t="str">
        <f>IF(OR(F57="",F63="",F63=0),"",F57/F63)</f>
        <v/>
      </c>
      <c r="G64" s="199" t="s">
        <v>106</v>
      </c>
      <c r="H64" s="199"/>
      <c r="I64" s="199"/>
      <c r="J64" s="200"/>
      <c r="L64" s="43"/>
      <c r="O64" s="44"/>
      <c r="Q64" s="52"/>
      <c r="R64" s="52"/>
      <c r="S64" s="52"/>
    </row>
    <row r="65" spans="1:16" s="27" customFormat="1" ht="15" customHeight="1" x14ac:dyDescent="0.3">
      <c r="D65" s="146" t="s">
        <v>107</v>
      </c>
      <c r="E65" s="147"/>
      <c r="F65" s="135" t="s">
        <v>108</v>
      </c>
      <c r="G65" s="193"/>
      <c r="H65" s="193"/>
      <c r="I65" s="193"/>
      <c r="J65" s="194"/>
      <c r="L65" s="45"/>
      <c r="O65" s="44"/>
    </row>
    <row r="66" spans="1:16" s="27" customFormat="1" ht="15" customHeight="1" x14ac:dyDescent="0.3">
      <c r="D66" s="146" t="s">
        <v>109</v>
      </c>
      <c r="E66" s="147"/>
      <c r="F66" s="135"/>
      <c r="G66" s="193"/>
      <c r="H66" s="193"/>
      <c r="I66" s="193"/>
      <c r="J66" s="194"/>
      <c r="L66" s="45"/>
      <c r="O66" s="44"/>
    </row>
    <row r="67" spans="1:16" s="27" customFormat="1" ht="15" thickBot="1" x14ac:dyDescent="0.35">
      <c r="D67" s="183" t="s">
        <v>110</v>
      </c>
      <c r="E67" s="184"/>
      <c r="F67" s="140"/>
      <c r="G67" s="195"/>
      <c r="H67" s="195"/>
      <c r="I67" s="195"/>
      <c r="J67" s="196"/>
      <c r="K67" s="31"/>
      <c r="L67" s="46"/>
      <c r="M67" s="47"/>
      <c r="N67" s="47"/>
      <c r="O67" s="48"/>
      <c r="P67" s="42"/>
    </row>
    <row r="68" spans="1:16" s="27" customFormat="1" ht="15" hidden="1" customHeight="1" x14ac:dyDescent="0.3">
      <c r="P68" s="42"/>
    </row>
    <row r="69" spans="1:16" s="1" customFormat="1" ht="24" hidden="1" customHeight="1" x14ac:dyDescent="0.3">
      <c r="A69" s="56" t="s">
        <v>116</v>
      </c>
      <c r="B69" s="57" t="s">
        <v>117</v>
      </c>
      <c r="C69" s="58" t="s">
        <v>118</v>
      </c>
      <c r="D69" s="67" t="s">
        <v>111</v>
      </c>
      <c r="E69" s="59">
        <f>ROUND((F58/F59),2)</f>
        <v>3.03</v>
      </c>
      <c r="P69" s="34"/>
    </row>
    <row r="70" spans="1:16" s="1" customFormat="1" ht="24" hidden="1" customHeight="1" x14ac:dyDescent="0.3">
      <c r="A70" s="60">
        <v>1</v>
      </c>
      <c r="B70" s="61">
        <v>5</v>
      </c>
      <c r="C70" s="62">
        <v>7.5</v>
      </c>
      <c r="D70" s="67"/>
      <c r="E70" s="63"/>
      <c r="P70" s="34"/>
    </row>
    <row r="71" spans="1:16" s="1" customFormat="1" ht="24" hidden="1" customHeight="1" x14ac:dyDescent="0.3">
      <c r="A71" s="60">
        <v>2</v>
      </c>
      <c r="B71" s="61">
        <v>7</v>
      </c>
      <c r="C71" s="62">
        <v>10.5</v>
      </c>
      <c r="D71" s="67" t="s">
        <v>112</v>
      </c>
      <c r="E71" s="63">
        <f>IF(ISNA(VLOOKUP($F$58,$A$70:$C$72,1,FALSE)),"",VLOOKUP($F$58,$A$70:$C$72,2,FALSE))</f>
        <v>5</v>
      </c>
      <c r="P71" s="34"/>
    </row>
    <row r="72" spans="1:16" s="1" customFormat="1" ht="24" hidden="1" customHeight="1" thickBot="1" x14ac:dyDescent="0.35">
      <c r="A72" s="64">
        <v>3</v>
      </c>
      <c r="B72" s="65">
        <v>9</v>
      </c>
      <c r="C72" s="66">
        <v>13.5</v>
      </c>
      <c r="D72" s="67" t="s">
        <v>113</v>
      </c>
      <c r="E72" s="63">
        <f>IF(ISNA(VLOOKUP($F$58,$A$70:$C$72,3,FALSE)),"",VLOOKUP($F$58,$A$70:$C$72,3,FALSE))</f>
        <v>7.5</v>
      </c>
      <c r="P72" s="34"/>
    </row>
    <row r="73" spans="1:16" s="1" customFormat="1" ht="15.6" hidden="1" customHeight="1" x14ac:dyDescent="0.3">
      <c r="D73" s="49"/>
      <c r="E73" s="50"/>
      <c r="F73" s="50"/>
      <c r="G73" s="50"/>
      <c r="H73" s="50"/>
      <c r="I73" s="50"/>
      <c r="J73" s="50"/>
      <c r="K73" s="50"/>
      <c r="L73" s="50"/>
      <c r="M73" s="50"/>
      <c r="N73" s="50"/>
      <c r="O73" s="34"/>
      <c r="P73" s="34"/>
    </row>
    <row r="74" spans="1:16" s="1" customFormat="1" ht="15.6" customHeight="1" x14ac:dyDescent="0.3">
      <c r="D74" s="49"/>
      <c r="E74" s="50"/>
      <c r="F74" s="50"/>
      <c r="G74" s="50"/>
      <c r="H74" s="50"/>
      <c r="I74" s="50"/>
      <c r="J74" s="50"/>
      <c r="K74" s="50"/>
      <c r="L74" s="50"/>
      <c r="M74" s="50"/>
      <c r="N74" s="50"/>
      <c r="O74" s="34"/>
      <c r="P74" s="34"/>
    </row>
    <row r="75" spans="1:16" s="1" customFormat="1" ht="15.6" customHeight="1" x14ac:dyDescent="0.35">
      <c r="D75" s="71" t="s">
        <v>122</v>
      </c>
      <c r="P75" s="34"/>
    </row>
    <row r="76" spans="1:16" s="1" customFormat="1" ht="15.6" customHeight="1" x14ac:dyDescent="0.3">
      <c r="D76" s="142"/>
      <c r="E76" s="152"/>
      <c r="F76" s="152"/>
      <c r="G76" s="152"/>
      <c r="H76" s="152"/>
      <c r="I76" s="152"/>
      <c r="J76" s="152"/>
      <c r="K76" s="152"/>
      <c r="L76" s="152"/>
      <c r="M76" s="152"/>
      <c r="N76" s="152"/>
      <c r="O76" s="34"/>
      <c r="P76" s="34"/>
    </row>
    <row r="77" spans="1:16" s="1" customFormat="1" ht="15.6" customHeight="1" x14ac:dyDescent="0.3">
      <c r="D77" s="152"/>
      <c r="E77" s="152"/>
      <c r="F77" s="152"/>
      <c r="G77" s="152"/>
      <c r="H77" s="152"/>
      <c r="I77" s="152"/>
      <c r="J77" s="152"/>
      <c r="K77" s="152"/>
      <c r="L77" s="152"/>
      <c r="M77" s="152"/>
      <c r="N77" s="152"/>
      <c r="O77" s="34"/>
      <c r="P77" s="34"/>
    </row>
    <row r="78" spans="1:16" s="1" customFormat="1" ht="15.6" customHeight="1" x14ac:dyDescent="0.3">
      <c r="D78" s="152"/>
      <c r="E78" s="152"/>
      <c r="F78" s="152"/>
      <c r="G78" s="152"/>
      <c r="H78" s="152"/>
      <c r="I78" s="152"/>
      <c r="J78" s="152"/>
      <c r="K78" s="152"/>
      <c r="L78" s="152"/>
      <c r="M78" s="152"/>
      <c r="N78" s="152"/>
      <c r="O78" s="34"/>
      <c r="P78" s="31"/>
    </row>
    <row r="79" spans="1:16" s="1" customFormat="1" ht="15.6" customHeight="1" x14ac:dyDescent="0.3">
      <c r="D79" s="152"/>
      <c r="E79" s="152"/>
      <c r="F79" s="152"/>
      <c r="G79" s="152"/>
      <c r="H79" s="152"/>
      <c r="I79" s="152"/>
      <c r="J79" s="152"/>
      <c r="K79" s="152"/>
      <c r="L79" s="152"/>
      <c r="M79" s="152"/>
      <c r="N79" s="152"/>
      <c r="O79" s="31"/>
      <c r="P79" s="31"/>
    </row>
    <row r="80" spans="1:16" s="1" customFormat="1" ht="15.6" customHeight="1" x14ac:dyDescent="0.3">
      <c r="D80" s="152"/>
      <c r="E80" s="152"/>
      <c r="F80" s="152"/>
      <c r="G80" s="152"/>
      <c r="H80" s="152"/>
      <c r="I80" s="152"/>
      <c r="J80" s="152"/>
      <c r="K80" s="152"/>
      <c r="L80" s="152"/>
      <c r="M80" s="152"/>
      <c r="N80" s="152"/>
      <c r="O80" s="29"/>
    </row>
    <row r="81" spans="4:15" s="1" customFormat="1" ht="9" customHeight="1" x14ac:dyDescent="0.3">
      <c r="N81" s="29"/>
      <c r="O81" s="29"/>
    </row>
    <row r="82" spans="4:15" s="1" customFormat="1" ht="15.6" customHeight="1" x14ac:dyDescent="0.35">
      <c r="D82" s="71" t="s">
        <v>123</v>
      </c>
      <c r="N82" s="29"/>
      <c r="O82" s="29"/>
    </row>
    <row r="83" spans="4:15" s="1" customFormat="1" ht="15.6" customHeight="1" x14ac:dyDescent="0.3">
      <c r="D83" s="142" t="s">
        <v>134</v>
      </c>
      <c r="E83" s="142"/>
      <c r="F83" s="142"/>
      <c r="G83" s="142"/>
      <c r="H83" s="142"/>
      <c r="I83" s="142"/>
      <c r="J83" s="142"/>
      <c r="K83" s="142"/>
      <c r="L83" s="142"/>
      <c r="M83" s="142"/>
      <c r="N83" s="142"/>
      <c r="O83" s="142"/>
    </row>
    <row r="84" spans="4:15" s="1" customFormat="1" ht="15.6" customHeight="1" x14ac:dyDescent="0.3">
      <c r="D84" s="142"/>
      <c r="E84" s="142"/>
      <c r="F84" s="142"/>
      <c r="G84" s="142"/>
      <c r="H84" s="142"/>
      <c r="I84" s="142"/>
      <c r="J84" s="142"/>
      <c r="K84" s="142"/>
      <c r="L84" s="142"/>
      <c r="M84" s="142"/>
      <c r="N84" s="142"/>
      <c r="O84" s="142"/>
    </row>
    <row r="85" spans="4:15" s="1" customFormat="1" ht="15.6" customHeight="1" x14ac:dyDescent="0.3">
      <c r="D85" s="142"/>
      <c r="E85" s="142"/>
      <c r="F85" s="142"/>
      <c r="G85" s="142"/>
      <c r="H85" s="142"/>
      <c r="I85" s="142"/>
      <c r="J85" s="142"/>
      <c r="K85" s="142"/>
      <c r="L85" s="142"/>
      <c r="M85" s="142"/>
      <c r="N85" s="142"/>
      <c r="O85" s="142"/>
    </row>
    <row r="86" spans="4:15" s="1" customFormat="1" ht="15.6" customHeight="1" x14ac:dyDescent="0.3">
      <c r="D86" s="142"/>
      <c r="E86" s="142"/>
      <c r="F86" s="142"/>
      <c r="G86" s="142"/>
      <c r="H86" s="142"/>
      <c r="I86" s="142"/>
      <c r="J86" s="142"/>
      <c r="K86" s="142"/>
      <c r="L86" s="142"/>
      <c r="M86" s="142"/>
      <c r="N86" s="142"/>
      <c r="O86" s="142"/>
    </row>
    <row r="87" spans="4:15" s="1" customFormat="1" ht="15.6" customHeight="1" x14ac:dyDescent="0.3">
      <c r="D87" s="142"/>
      <c r="E87" s="142"/>
      <c r="F87" s="142"/>
      <c r="G87" s="142"/>
      <c r="H87" s="142"/>
      <c r="I87" s="142"/>
      <c r="J87" s="142"/>
      <c r="K87" s="142"/>
      <c r="L87" s="142"/>
      <c r="M87" s="142"/>
      <c r="N87" s="142"/>
      <c r="O87" s="142"/>
    </row>
    <row r="88" spans="4:15" s="1" customFormat="1" ht="15.6" customHeight="1" x14ac:dyDescent="0.3">
      <c r="D88" s="142"/>
      <c r="E88" s="142"/>
      <c r="F88" s="142"/>
      <c r="G88" s="142"/>
      <c r="H88" s="142"/>
      <c r="I88" s="142"/>
      <c r="J88" s="142"/>
      <c r="K88" s="142"/>
      <c r="L88" s="142"/>
      <c r="M88" s="142"/>
      <c r="N88" s="142"/>
      <c r="O88" s="142"/>
    </row>
    <row r="89" spans="4:15" s="1" customFormat="1" ht="15.6" customHeight="1" x14ac:dyDescent="0.3">
      <c r="D89" s="142"/>
      <c r="E89" s="142"/>
      <c r="F89" s="142"/>
      <c r="G89" s="142"/>
      <c r="H89" s="142"/>
      <c r="I89" s="142"/>
      <c r="J89" s="142"/>
      <c r="K89" s="142"/>
      <c r="L89" s="142"/>
      <c r="M89" s="142"/>
      <c r="N89" s="142"/>
      <c r="O89" s="142"/>
    </row>
    <row r="90" spans="4:15" s="1" customFormat="1" ht="15.6" customHeight="1" x14ac:dyDescent="0.3">
      <c r="D90" s="142"/>
      <c r="E90" s="142"/>
      <c r="F90" s="142"/>
      <c r="G90" s="142"/>
      <c r="H90" s="142"/>
      <c r="I90" s="142"/>
      <c r="J90" s="142"/>
      <c r="K90" s="142"/>
      <c r="L90" s="142"/>
      <c r="M90" s="142"/>
      <c r="N90" s="142"/>
      <c r="O90" s="142"/>
    </row>
    <row r="91" spans="4:15" s="1" customFormat="1" ht="15.6" customHeight="1" x14ac:dyDescent="0.3">
      <c r="D91" s="142"/>
      <c r="E91" s="142"/>
      <c r="F91" s="142"/>
      <c r="G91" s="142"/>
      <c r="H91" s="142"/>
      <c r="I91" s="142"/>
      <c r="J91" s="142"/>
      <c r="K91" s="142"/>
      <c r="L91" s="142"/>
      <c r="M91" s="142"/>
      <c r="N91" s="142"/>
      <c r="O91" s="142"/>
    </row>
    <row r="92" spans="4:15" s="1" customFormat="1" ht="31.95" customHeight="1" x14ac:dyDescent="0.3">
      <c r="D92" s="142"/>
      <c r="E92" s="142"/>
      <c r="F92" s="142"/>
      <c r="G92" s="142"/>
      <c r="H92" s="142"/>
      <c r="I92" s="142"/>
      <c r="J92" s="142"/>
      <c r="K92" s="142"/>
      <c r="L92" s="142"/>
      <c r="M92" s="142"/>
      <c r="N92" s="142"/>
      <c r="O92" s="142"/>
    </row>
    <row r="93" spans="4:15" s="1" customFormat="1" ht="15.6" customHeight="1" x14ac:dyDescent="0.3">
      <c r="D93" s="72"/>
      <c r="E93" s="72"/>
      <c r="F93" s="72"/>
      <c r="G93" s="72"/>
      <c r="H93" s="72"/>
      <c r="I93" s="72"/>
      <c r="J93" s="72"/>
      <c r="K93" s="72"/>
      <c r="L93" s="72"/>
      <c r="M93" s="72"/>
      <c r="N93" s="72"/>
    </row>
    <row r="94" spans="4:15" s="1" customFormat="1" x14ac:dyDescent="0.3">
      <c r="D94" s="73"/>
    </row>
    <row r="95" spans="4:15" s="1" customFormat="1" ht="13.8" x14ac:dyDescent="0.3"/>
    <row r="96" spans="4:15" s="1" customFormat="1" ht="13.8" x14ac:dyDescent="0.3"/>
    <row r="97" s="1" customFormat="1" ht="13.8" x14ac:dyDescent="0.3"/>
    <row r="98" s="1" customFormat="1" ht="13.8" x14ac:dyDescent="0.3"/>
    <row r="99" s="1" customFormat="1" ht="13.8" x14ac:dyDescent="0.3"/>
    <row r="100" s="1" customFormat="1" ht="13.8" x14ac:dyDescent="0.3"/>
    <row r="101" s="1" customFormat="1" ht="13.8" x14ac:dyDescent="0.3"/>
    <row r="102" s="1" customFormat="1" ht="13.8" x14ac:dyDescent="0.3"/>
    <row r="103" s="1" customFormat="1" ht="13.8" x14ac:dyDescent="0.3"/>
    <row r="104" s="1" customFormat="1" ht="13.8" x14ac:dyDescent="0.3"/>
    <row r="105" s="1" customFormat="1" ht="13.8" x14ac:dyDescent="0.3"/>
    <row r="106" s="1" customFormat="1" ht="13.8" x14ac:dyDescent="0.3"/>
    <row r="107" s="1" customFormat="1" ht="13.8" x14ac:dyDescent="0.3"/>
    <row r="108" s="1" customFormat="1" ht="13.8" x14ac:dyDescent="0.3"/>
    <row r="109" s="1" customFormat="1" ht="13.8" x14ac:dyDescent="0.3"/>
    <row r="110" s="1" customFormat="1" ht="13.8" x14ac:dyDescent="0.3"/>
    <row r="111" s="1" customFormat="1" ht="13.8" x14ac:dyDescent="0.3"/>
    <row r="112" s="1" customFormat="1" ht="13.8" x14ac:dyDescent="0.3"/>
    <row r="113" spans="4:16" s="1" customFormat="1" ht="13.8" x14ac:dyDescent="0.3"/>
    <row r="114" spans="4:16" s="1" customFormat="1" ht="13.8" x14ac:dyDescent="0.3"/>
    <row r="115" spans="4:16" s="1" customFormat="1" ht="13.8" x14ac:dyDescent="0.3"/>
    <row r="116" spans="4:16" s="1" customFormat="1" ht="13.8" x14ac:dyDescent="0.3"/>
    <row r="117" spans="4:16" s="1" customFormat="1" ht="15.6" customHeight="1" x14ac:dyDescent="0.3">
      <c r="D117" s="49"/>
      <c r="E117" s="50"/>
      <c r="F117" s="50"/>
      <c r="G117" s="50"/>
      <c r="H117" s="50"/>
      <c r="I117" s="50"/>
      <c r="J117" s="50"/>
      <c r="K117" s="50"/>
      <c r="L117" s="50"/>
      <c r="M117" s="50"/>
      <c r="N117" s="50"/>
      <c r="O117" s="34"/>
      <c r="P117" s="34"/>
    </row>
    <row r="118" spans="4:16" s="1" customFormat="1" ht="15.6" customHeight="1" x14ac:dyDescent="0.3">
      <c r="D118" s="50"/>
      <c r="E118" s="50"/>
      <c r="F118" s="50"/>
      <c r="G118" s="50"/>
      <c r="H118" s="50"/>
      <c r="I118" s="50"/>
      <c r="J118" s="50"/>
      <c r="K118" s="50"/>
      <c r="L118" s="50"/>
      <c r="M118" s="50"/>
      <c r="N118" s="50"/>
      <c r="O118" s="34"/>
      <c r="P118" s="34"/>
    </row>
    <row r="119" spans="4:16" s="1" customFormat="1" ht="15.6" customHeight="1" x14ac:dyDescent="0.3">
      <c r="D119" s="50"/>
      <c r="E119" s="50"/>
      <c r="F119" s="50"/>
      <c r="G119" s="50"/>
      <c r="H119" s="50"/>
      <c r="I119" s="50"/>
      <c r="J119" s="50"/>
      <c r="K119" s="50"/>
      <c r="L119" s="50"/>
      <c r="M119" s="50"/>
      <c r="N119" s="50"/>
      <c r="O119" s="34"/>
      <c r="P119" s="31"/>
    </row>
    <row r="120" spans="4:16" s="1" customFormat="1" ht="13.8" x14ac:dyDescent="0.3"/>
    <row r="121" spans="4:16" s="1" customFormat="1" ht="13.8" x14ac:dyDescent="0.3"/>
    <row r="122" spans="4:16" s="1" customFormat="1" ht="13.8" x14ac:dyDescent="0.3"/>
    <row r="123" spans="4:16" s="1" customFormat="1" ht="13.8" x14ac:dyDescent="0.3"/>
    <row r="124" spans="4:16" s="1" customFormat="1" ht="13.8" x14ac:dyDescent="0.3"/>
    <row r="125" spans="4:16" s="1" customFormat="1" ht="13.8" x14ac:dyDescent="0.3"/>
    <row r="126" spans="4:16" s="1" customFormat="1" ht="13.8" x14ac:dyDescent="0.3"/>
    <row r="127" spans="4:16" s="1" customFormat="1" ht="13.8" x14ac:dyDescent="0.3"/>
    <row r="128" spans="4:16" s="1" customFormat="1" ht="13.8" x14ac:dyDescent="0.3"/>
    <row r="129" s="1" customFormat="1" ht="13.8" x14ac:dyDescent="0.3"/>
    <row r="130" s="1" customFormat="1" ht="13.8" x14ac:dyDescent="0.3"/>
    <row r="131" s="1" customFormat="1" ht="13.8" x14ac:dyDescent="0.3"/>
    <row r="132" s="1" customFormat="1" ht="13.8" x14ac:dyDescent="0.3"/>
    <row r="133" s="1" customFormat="1" ht="13.8" x14ac:dyDescent="0.3"/>
    <row r="134" s="1" customFormat="1" ht="13.8" x14ac:dyDescent="0.3"/>
    <row r="135" s="1" customFormat="1" ht="13.8" x14ac:dyDescent="0.3"/>
    <row r="136" s="1" customFormat="1" ht="13.8" x14ac:dyDescent="0.3"/>
    <row r="137" s="1" customFormat="1" ht="13.8" x14ac:dyDescent="0.3"/>
    <row r="138" s="1" customFormat="1" ht="13.8" x14ac:dyDescent="0.3"/>
    <row r="139" s="1" customFormat="1" ht="13.8" x14ac:dyDescent="0.3"/>
    <row r="140" s="1" customFormat="1" ht="13.8" x14ac:dyDescent="0.3"/>
    <row r="141" s="1" customFormat="1" ht="13.8" x14ac:dyDescent="0.3"/>
    <row r="142" s="1" customFormat="1" ht="13.8" x14ac:dyDescent="0.3"/>
    <row r="143" s="1" customFormat="1" ht="13.8" x14ac:dyDescent="0.3"/>
    <row r="144" s="1" customFormat="1" ht="13.8" x14ac:dyDescent="0.3"/>
    <row r="145" spans="2:3" s="1" customFormat="1" ht="13.8" x14ac:dyDescent="0.3"/>
    <row r="146" spans="2:3" s="1" customFormat="1" ht="13.8" x14ac:dyDescent="0.3"/>
    <row r="147" spans="2:3" s="1" customFormat="1" ht="13.8" x14ac:dyDescent="0.3"/>
    <row r="148" spans="2:3" s="1" customFormat="1" ht="13.8" x14ac:dyDescent="0.3"/>
    <row r="149" spans="2:3" s="1" customFormat="1" ht="13.8" x14ac:dyDescent="0.3"/>
    <row r="150" spans="2:3" s="1" customFormat="1" ht="13.8" x14ac:dyDescent="0.3"/>
    <row r="151" spans="2:3" s="1" customFormat="1" ht="13.8" x14ac:dyDescent="0.3"/>
    <row r="152" spans="2:3" s="1" customFormat="1" ht="13.8" x14ac:dyDescent="0.3"/>
    <row r="153" spans="2:3" s="1" customFormat="1" ht="13.8" x14ac:dyDescent="0.3"/>
    <row r="154" spans="2:3" s="1" customFormat="1" ht="13.8" x14ac:dyDescent="0.3"/>
    <row r="155" spans="2:3" s="1" customFormat="1" ht="13.8" x14ac:dyDescent="0.3"/>
    <row r="156" spans="2:3" s="1" customFormat="1" x14ac:dyDescent="0.3">
      <c r="B156"/>
      <c r="C156"/>
    </row>
    <row r="157" spans="2:3" s="1" customFormat="1" x14ac:dyDescent="0.3">
      <c r="B157"/>
      <c r="C157"/>
    </row>
    <row r="158" spans="2:3" s="1" customFormat="1" x14ac:dyDescent="0.3">
      <c r="B158"/>
      <c r="C158"/>
    </row>
    <row r="159" spans="2:3" s="1" customFormat="1" x14ac:dyDescent="0.3">
      <c r="B159"/>
      <c r="C159"/>
    </row>
    <row r="160" spans="2:3" s="1" customFormat="1" x14ac:dyDescent="0.3">
      <c r="B160"/>
      <c r="C160"/>
    </row>
  </sheetData>
  <mergeCells count="112">
    <mergeCell ref="E7:G7"/>
    <mergeCell ref="D16:E16"/>
    <mergeCell ref="F16:G16"/>
    <mergeCell ref="E8:G8"/>
    <mergeCell ref="E9:G9"/>
    <mergeCell ref="E10:G10"/>
    <mergeCell ref="E11:G11"/>
    <mergeCell ref="D1:O1"/>
    <mergeCell ref="D2:O2"/>
    <mergeCell ref="D4:G4"/>
    <mergeCell ref="E5:G5"/>
    <mergeCell ref="E6:G6"/>
    <mergeCell ref="F17:G17"/>
    <mergeCell ref="D18:E18"/>
    <mergeCell ref="F18:G18"/>
    <mergeCell ref="E12:G12"/>
    <mergeCell ref="D13:G13"/>
    <mergeCell ref="D17:E17"/>
    <mergeCell ref="D23:E23"/>
    <mergeCell ref="F23:G23"/>
    <mergeCell ref="D24:E24"/>
    <mergeCell ref="F24:G24"/>
    <mergeCell ref="D19:E19"/>
    <mergeCell ref="F19:G19"/>
    <mergeCell ref="D20:E20"/>
    <mergeCell ref="F20:G20"/>
    <mergeCell ref="D21:E21"/>
    <mergeCell ref="F21:G21"/>
    <mergeCell ref="D22:E22"/>
    <mergeCell ref="F22:G22"/>
    <mergeCell ref="D27:E27"/>
    <mergeCell ref="F27:G27"/>
    <mergeCell ref="D28:E28"/>
    <mergeCell ref="F28:G28"/>
    <mergeCell ref="D25:E25"/>
    <mergeCell ref="F25:G25"/>
    <mergeCell ref="D26:E26"/>
    <mergeCell ref="F26:G26"/>
    <mergeCell ref="D31:E31"/>
    <mergeCell ref="F31:G31"/>
    <mergeCell ref="D32:E32"/>
    <mergeCell ref="F32:G32"/>
    <mergeCell ref="D29:E29"/>
    <mergeCell ref="F29:G29"/>
    <mergeCell ref="D30:E30"/>
    <mergeCell ref="F30:G30"/>
    <mergeCell ref="D35:E35"/>
    <mergeCell ref="F35:G35"/>
    <mergeCell ref="D36:E36"/>
    <mergeCell ref="F36:G36"/>
    <mergeCell ref="D33:E33"/>
    <mergeCell ref="F33:G33"/>
    <mergeCell ref="D34:E34"/>
    <mergeCell ref="F34:G34"/>
    <mergeCell ref="D38:E38"/>
    <mergeCell ref="F38:G38"/>
    <mergeCell ref="D39:E39"/>
    <mergeCell ref="F39:G39"/>
    <mergeCell ref="D37:E37"/>
    <mergeCell ref="F37:G37"/>
    <mergeCell ref="D42:E42"/>
    <mergeCell ref="F42:G42"/>
    <mergeCell ref="D43:E43"/>
    <mergeCell ref="F43:G43"/>
    <mergeCell ref="D40:E40"/>
    <mergeCell ref="F40:G40"/>
    <mergeCell ref="D41:E41"/>
    <mergeCell ref="F41:G41"/>
    <mergeCell ref="D44:E44"/>
    <mergeCell ref="F44:G44"/>
    <mergeCell ref="D45:E45"/>
    <mergeCell ref="F45:G45"/>
    <mergeCell ref="D76:N80"/>
    <mergeCell ref="D48:E48"/>
    <mergeCell ref="F48:G48"/>
    <mergeCell ref="D49:E49"/>
    <mergeCell ref="F49:G49"/>
    <mergeCell ref="D54:E54"/>
    <mergeCell ref="G54:J54"/>
    <mergeCell ref="G56:J56"/>
    <mergeCell ref="G57:J57"/>
    <mergeCell ref="G55:J55"/>
    <mergeCell ref="D67:E67"/>
    <mergeCell ref="D61:E61"/>
    <mergeCell ref="D62:E62"/>
    <mergeCell ref="D63:E63"/>
    <mergeCell ref="D64:E64"/>
    <mergeCell ref="D58:E58"/>
    <mergeCell ref="D59:E59"/>
    <mergeCell ref="D60:E60"/>
    <mergeCell ref="D65:E65"/>
    <mergeCell ref="D66:E66"/>
    <mergeCell ref="D83:O92"/>
    <mergeCell ref="L56:N56"/>
    <mergeCell ref="L58:N58"/>
    <mergeCell ref="D55:E55"/>
    <mergeCell ref="D56:E56"/>
    <mergeCell ref="D57:E57"/>
    <mergeCell ref="D46:E46"/>
    <mergeCell ref="F46:G46"/>
    <mergeCell ref="D47:E47"/>
    <mergeCell ref="F47:G47"/>
    <mergeCell ref="G66:J66"/>
    <mergeCell ref="G67:J67"/>
    <mergeCell ref="G58:J58"/>
    <mergeCell ref="G59:J59"/>
    <mergeCell ref="G60:J60"/>
    <mergeCell ref="G61:J61"/>
    <mergeCell ref="G62:J62"/>
    <mergeCell ref="G63:J63"/>
    <mergeCell ref="G64:J64"/>
    <mergeCell ref="G65:J65"/>
  </mergeCells>
  <conditionalFormatting sqref="D9:E9">
    <cfRule type="expression" dxfId="10" priority="9">
      <formula>$E$8=""</formula>
    </cfRule>
    <cfRule type="expression" dxfId="9" priority="10">
      <formula>$E$8="NON"</formula>
    </cfRule>
  </conditionalFormatting>
  <conditionalFormatting sqref="D4:G4">
    <cfRule type="cellIs" dxfId="8" priority="11" operator="equal">
      <formula>"Coordonnées complètes"</formula>
    </cfRule>
    <cfRule type="cellIs" dxfId="7" priority="12" operator="equal">
      <formula>"Coordonnées incomplètes"</formula>
    </cfRule>
  </conditionalFormatting>
  <conditionalFormatting sqref="D14:O14 D54 F54:G54">
    <cfRule type="expression" dxfId="6" priority="14">
      <formula>$F$54="Haie biodiversité"</formula>
    </cfRule>
    <cfRule type="expression" dxfId="5" priority="15">
      <formula>$F$54="Haie pollinisateurs"</formula>
    </cfRule>
    <cfRule type="expression" dxfId="4" priority="16">
      <formula>$F$54="Haie chevaux"</formula>
    </cfRule>
    <cfRule type="expression" dxfId="3" priority="17">
      <formula>$F$54="Haie fruitière"</formula>
    </cfRule>
    <cfRule type="expression" dxfId="2" priority="18">
      <formula>$F$54="Haie fourragère"</formula>
    </cfRule>
    <cfRule type="expression" dxfId="1" priority="19">
      <formula>$F$54="Haie énergie"</formula>
    </cfRule>
  </conditionalFormatting>
  <conditionalFormatting sqref="D18:O22 D23:J29 K23:O49 D30 F30 H30:J30 D31:J37 D38 F38 H38:J38 D39:J40 D41 F41 H41:J41 D42:J49">
    <cfRule type="expression" dxfId="0" priority="13">
      <formula>$O18</formula>
    </cfRule>
  </conditionalFormatting>
  <dataValidations count="7">
    <dataValidation type="list" allowBlank="1" showInputMessage="1" showErrorMessage="1" sqref="F54" xr:uid="{6A495A5C-1445-4DBA-80CA-A99AD510D74F}">
      <formula1>"Haie biodiversité,Haie pollinisateurs,Haie chevaux,Haie fruitière,Haie fourragère,Haie énergie"</formula1>
    </dataValidation>
    <dataValidation type="list" allowBlank="1" showInputMessage="1" showErrorMessage="1" sqref="F67" xr:uid="{448504DC-6B22-4451-AF7E-79BFEF37A6A4}">
      <formula1>"Calcaire,Moyen,Acide"</formula1>
    </dataValidation>
    <dataValidation type="list" allowBlank="1" showInputMessage="1" showErrorMessage="1" sqref="F66" xr:uid="{73ADC5A5-7ACE-48AC-A9A9-AE5016B79768}">
      <formula1>"Humide,Moyen,Sec"</formula1>
    </dataValidation>
    <dataValidation type="list" allowBlank="1" showInputMessage="1" showErrorMessage="1" sqref="F65" xr:uid="{F54756C4-6380-43A7-BF71-CBD127043172}">
      <formula1>"Argile,Limon,Sable"</formula1>
    </dataValidation>
    <dataValidation type="list" allowBlank="1" showInputMessage="1" showErrorMessage="1" sqref="F56" xr:uid="{D2C97450-8155-450C-9620-C87D56481B11}">
      <formula1>"Zone agricole,Habitat à caractère rural"</formula1>
    </dataValidation>
    <dataValidation type="list" allowBlank="1" showInputMessage="1" showErrorMessage="1" sqref="F59" xr:uid="{C9283C72-7566-452C-B9FA-BA8004F5C351}">
      <mc:AlternateContent xmlns:x12ac="http://schemas.microsoft.com/office/spreadsheetml/2011/1/ac" xmlns:mc="http://schemas.openxmlformats.org/markup-compatibility/2006">
        <mc:Choice Requires="x12ac">
          <x12ac:list>"0,7","0,5","0,33"</x12ac:list>
        </mc:Choice>
        <mc:Fallback>
          <formula1>"0,7,0,5,0,33"</formula1>
        </mc:Fallback>
      </mc:AlternateContent>
    </dataValidation>
    <dataValidation type="list" allowBlank="1" showInputMessage="1" showErrorMessage="1" sqref="F58" xr:uid="{69A1DDDB-6191-4C34-BE90-1E3A8C2741C0}">
      <formula1>"1,2,3"</formula1>
    </dataValidation>
  </dataValidations>
  <pageMargins left="0.82677165354330717" right="0.23622047244094491" top="0.74803149606299213" bottom="0.35433070866141736" header="0.31496062992125984" footer="0.31496062992125984"/>
  <pageSetup paperSize="9" scale="63" orientation="portrait" r:id="rId1"/>
  <rowBreaks count="2" manualBreakCount="2">
    <brk id="74" max="14" man="1"/>
    <brk id="156" max="14"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Adeline Gillet</dc:creator>
  <cp:lastModifiedBy>Adeline Gillet</cp:lastModifiedBy>
  <cp:lastPrinted>2026-07-06T06:42:09Z</cp:lastPrinted>
  <dcterms:created xsi:type="dcterms:W3CDTF">2024-02-22T15:50:12Z</dcterms:created>
  <dcterms:modified xsi:type="dcterms:W3CDTF">2026-07-16T13:48:38Z</dcterms:modified>
</cp:coreProperties>
</file>